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594" activeTab="0"/>
  </bookViews>
  <sheets>
    <sheet name="Planilha1" sheetId="1" r:id="rId1"/>
  </sheets>
  <definedNames>
    <definedName name="_xlfn.FORMULATEXT" hidden="1">#NAME?</definedName>
    <definedName name="_xlnm.Print_Area" localSheetId="0">'Planilha1'!$A$1:$K$201</definedName>
  </definedNames>
  <calcPr fullCalcOnLoad="1" fullPrecision="0"/>
</workbook>
</file>

<file path=xl/sharedStrings.xml><?xml version="1.0" encoding="utf-8"?>
<sst xmlns="http://schemas.openxmlformats.org/spreadsheetml/2006/main" count="522" uniqueCount="318">
  <si>
    <t>1.1</t>
  </si>
  <si>
    <t>1.2</t>
  </si>
  <si>
    <t>PLANILHA DE ORÇAMENTOS - COMPRA DE MATERIAIS E/OU SERVIÇOS</t>
  </si>
  <si>
    <t>DESCRIÇÃO</t>
  </si>
  <si>
    <t>MÃO DE OBRA</t>
  </si>
  <si>
    <t>OBRAS CIVIS</t>
  </si>
  <si>
    <t>2.1</t>
  </si>
  <si>
    <t>x,xx</t>
  </si>
  <si>
    <t>MOBILIÁRIO</t>
  </si>
  <si>
    <t>1.3</t>
  </si>
  <si>
    <t>1.4</t>
  </si>
  <si>
    <t>1.5</t>
  </si>
  <si>
    <t>1.6</t>
  </si>
  <si>
    <t>1.8</t>
  </si>
  <si>
    <t>1.9</t>
  </si>
  <si>
    <t>1.7</t>
  </si>
  <si>
    <t>3.1</t>
  </si>
  <si>
    <t>3.2</t>
  </si>
  <si>
    <t>2.2</t>
  </si>
  <si>
    <t>2.3</t>
  </si>
  <si>
    <t>2.4</t>
  </si>
  <si>
    <t>2.5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</si>
  <si>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</si>
  <si>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</si>
  <si>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</si>
  <si>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</si>
  <si>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</si>
  <si>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</si>
  <si>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</si>
  <si>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</si>
  <si>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</si>
  <si>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</si>
  <si>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</si>
  <si>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</si>
  <si>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</si>
  <si>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</si>
  <si>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</si>
  <si>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</si>
  <si>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</si>
  <si>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</si>
  <si>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</si>
  <si>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9.1</t>
  </si>
  <si>
    <t>I</t>
  </si>
  <si>
    <t>4.5</t>
  </si>
  <si>
    <t>5.3</t>
  </si>
  <si>
    <t>5.4</t>
  </si>
  <si>
    <t>5.5</t>
  </si>
  <si>
    <t>10.1</t>
  </si>
  <si>
    <t>10.2</t>
  </si>
  <si>
    <t>2.6</t>
  </si>
  <si>
    <t>2.7</t>
  </si>
  <si>
    <t>2.8</t>
  </si>
  <si>
    <t>2.9</t>
  </si>
  <si>
    <t>2.10</t>
  </si>
  <si>
    <t>5.6</t>
  </si>
  <si>
    <t>5.7</t>
  </si>
  <si>
    <t>5.8</t>
  </si>
  <si>
    <t>9.2</t>
  </si>
  <si>
    <t xml:space="preserve">BDI </t>
  </si>
  <si>
    <t>PROPONENTE</t>
  </si>
  <si>
    <t>NOME:</t>
  </si>
  <si>
    <t>EMAIL:</t>
  </si>
  <si>
    <t>M2</t>
  </si>
  <si>
    <t>M</t>
  </si>
  <si>
    <t>H</t>
  </si>
  <si>
    <t>TRABALHOS INICIAIS</t>
  </si>
  <si>
    <t>SERVIÇOS</t>
  </si>
  <si>
    <t>PISO</t>
  </si>
  <si>
    <t>CJ</t>
  </si>
  <si>
    <t>LOCACAO DE OBRA POR M2 CONSTRUIDO</t>
  </si>
  <si>
    <t>DEMOLICAO DE ALVENARIA DE TIJOLOS FURADOS (E=20M)</t>
  </si>
  <si>
    <t>DEMOLICAO DE REVESTIMENTO COM ARGAMASSA</t>
  </si>
  <si>
    <t>PLACA DE OBRA-PINTADA/FIXADA ESTRUTURA DE MADEIRA</t>
  </si>
  <si>
    <t>LIMPEZA PERMANENTE DA OBRA</t>
  </si>
  <si>
    <t>DEMOLICAO DE PISO DE LADRILHO</t>
  </si>
  <si>
    <t>RASPAGEM PINTURA ANTIGA-CAL OU LATEX PVA</t>
  </si>
  <si>
    <t>RASGO EM ALVENARIA PARA ELETRODUTO-COM ENCHIMENTO</t>
  </si>
  <si>
    <t>RETIRADA DE ESQUADRIAS</t>
  </si>
  <si>
    <t>PAREDE GESSO ACARTONADO - STANDARD - C/COLOCAÇÃO</t>
  </si>
  <si>
    <t>ESQUADRIAS</t>
  </si>
  <si>
    <t>X,XX</t>
  </si>
  <si>
    <t>UN</t>
  </si>
  <si>
    <t>MAT.</t>
  </si>
  <si>
    <t>M. O.</t>
  </si>
  <si>
    <t>PREÇO UN. COM BDI</t>
  </si>
  <si>
    <t>UN.</t>
  </si>
  <si>
    <t>QT</t>
  </si>
  <si>
    <t>PR. UN.</t>
  </si>
  <si>
    <t>EQUIPAMENTOS</t>
  </si>
  <si>
    <t>Lixeiras em aço inox capacidade de 12L.</t>
  </si>
  <si>
    <t>Montagem de LAYOUT (equipe 1 dia 4 ajudantes especializados)</t>
  </si>
  <si>
    <t>FORRO, PAREDES E DIVISÓRIAS</t>
  </si>
  <si>
    <t xml:space="preserve">Movel de TV com estrutura modular clipada, com acabamento em painel em ambos os lados. </t>
  </si>
  <si>
    <t>RODA-PE DE MADEIRA LAMINADA H40cm REMOVÍVEL</t>
  </si>
  <si>
    <t>Tapete azul padrão Banrisul Afinidade (2,30x2,60m) Ref. Baltimore Five Star  Collection cor 922BB2 acabamento de borda tipo overlock.</t>
  </si>
  <si>
    <t>SOLEIRA EM GRANTITO - COR A DEFINIR POR APRES. DE AMOSTRA</t>
  </si>
  <si>
    <t>ARQUITETO/ENGENHEIRO PLENO RESP. TÉCN. 1 VEZ SEMANA 1/2T</t>
  </si>
  <si>
    <t xml:space="preserve">Balcão para café </t>
  </si>
  <si>
    <t>Balcão para impressora</t>
  </si>
  <si>
    <t>Mesa de atendimento</t>
  </si>
  <si>
    <t>Balcão lateral atendimento</t>
  </si>
  <si>
    <t>PAINÉIS</t>
  </si>
  <si>
    <t>Biombos de h=105cm+ vidro temperado adesivado h=40cm sobre o painel, h TOTAL = 145CM - VIDRO FIXO SOBRE PRESSÃO</t>
  </si>
  <si>
    <t>PROGRAMAÇÃO VISUAL</t>
  </si>
  <si>
    <t>Dados vazados em aço inoxidável retroiluminados.</t>
  </si>
  <si>
    <t xml:space="preserve"> Letreiros "BANRISUL AFINIDADE" em letra tipo caixa em aço inoxidável retroiluminado.</t>
  </si>
  <si>
    <t>EMASSAMENTO COM MASSA CORRIDA, UMA DEMAO 100%</t>
  </si>
  <si>
    <t>PINTURA ACRÍLICA SOBRE MASSA  2-DMÃOS</t>
  </si>
  <si>
    <t>BIOMBO PADRÃO ADESIVADO VENESIAN</t>
  </si>
  <si>
    <t>TOTAL</t>
  </si>
  <si>
    <t>5.9</t>
  </si>
  <si>
    <t>5.10</t>
  </si>
  <si>
    <t>5.11</t>
  </si>
  <si>
    <t>5.13</t>
  </si>
  <si>
    <t>Dados em aço inoxidável retroiluminados EXTERNO</t>
  </si>
  <si>
    <t>Elaboração de PGRCC</t>
  </si>
  <si>
    <t>h</t>
  </si>
  <si>
    <t>TEL.:</t>
  </si>
  <si>
    <t>CAU / CREA:</t>
  </si>
  <si>
    <t>8.7</t>
  </si>
  <si>
    <t>Mesa atendimento PNE</t>
  </si>
  <si>
    <t>6.5</t>
  </si>
  <si>
    <t>III</t>
  </si>
  <si>
    <t>un</t>
  </si>
  <si>
    <t>m</t>
  </si>
  <si>
    <t>Disjuntores Monopolar/4,5kA</t>
  </si>
  <si>
    <t xml:space="preserve"> </t>
  </si>
  <si>
    <t>Eletroduto ferro diametro 25 mm.</t>
  </si>
  <si>
    <t>Caixa de passagem c/ tampa cega tipo condulete diam 25mm</t>
  </si>
  <si>
    <t>Tampa para eletrocalha 100mm</t>
  </si>
  <si>
    <t xml:space="preserve">Suporte suspensão para eletrocalha 100x50mm </t>
  </si>
  <si>
    <t>Emenda interna tipo "U" p/ eletrocalha100x50mm</t>
  </si>
  <si>
    <t>Terminal de fechamento p/ eletrocalha 100x50mm</t>
  </si>
  <si>
    <t>Curva horizontal 90º para eletrocalha 100x50mm</t>
  </si>
  <si>
    <t>Parafusos, porcas e arruelas para perfilados/eletrocalha</t>
  </si>
  <si>
    <t>cj</t>
  </si>
  <si>
    <t>Vergalhão rosca total 1/4"</t>
  </si>
  <si>
    <t>Chumbador rosca interna 1/4"</t>
  </si>
  <si>
    <t>PONTOS DE LUZ /TOMADAS e AR CONDICIONADO</t>
  </si>
  <si>
    <t>Condutor unipolar flexível  livre de halogêneo , antichama isolalçao p/ 750V :</t>
  </si>
  <si>
    <t xml:space="preserve">          - seção 2,5mm² </t>
  </si>
  <si>
    <t>un.</t>
  </si>
  <si>
    <t>Canaleta aluminio 73x25mm dupla c/ tampa de encaixe - Branca</t>
  </si>
  <si>
    <t>Derivação saída eletrodutos p/Canaleta de Alumínio de 73x25mm</t>
  </si>
  <si>
    <t>pç</t>
  </si>
  <si>
    <t>Caixa 100x100 para Canaleta de Alumínio de 73x25mm</t>
  </si>
  <si>
    <t>Adaptador 2x3/4"  específica de canaleta de aluminio 73x25mm</t>
  </si>
  <si>
    <t>SUBTOTAL ELÉTRICO:</t>
  </si>
  <si>
    <t>INSTALAÇÕES DE AUTOMAÇÃO (ELÉTRICAS E SINAL).</t>
  </si>
  <si>
    <t>INSTALAÇÕES ELÉTRICAS</t>
  </si>
  <si>
    <t>Cabo unipolar tipo flexivel, livre de halogêneo, antichama, 750V, seção 2,5 mm2.</t>
  </si>
  <si>
    <t>Disjuntor monopolar/4,5kA.</t>
  </si>
  <si>
    <t>Adaptador 3x1" para conexão canaleta de aluminio 73x25mm e eletroduto de ferro</t>
  </si>
  <si>
    <t xml:space="preserve">Canaleta aluminio 73x25 dupla c/ tampa de encaixe - branca </t>
  </si>
  <si>
    <t>Caixa de aluminio 100x100x50mm específica de canaleta de aluminio</t>
  </si>
  <si>
    <t xml:space="preserve">        -73x25mm</t>
  </si>
  <si>
    <t>Curva 90º metálica especifica de canaleta de aluminio</t>
  </si>
  <si>
    <t xml:space="preserve"> Cabo tipo PP 3x1,5mm2</t>
  </si>
  <si>
    <t>PONTOS PARA A TRANSMISSÃO DE DADOS/TELEFONE:</t>
  </si>
  <si>
    <t>Eletroduto ferro ø 25mm.</t>
  </si>
  <si>
    <t xml:space="preserve"> Suporte para canaleta de aluminio p/tres blocos sendo dois blocos c/RJ.45 e mais um bloco cego.</t>
  </si>
  <si>
    <t xml:space="preserve">Cabo UTP categoria 5e - Cabo Multilan 4 pares / 24AWG UTP cat.5e (LSZH) </t>
  </si>
  <si>
    <t>Patch Cord 2,5m (Estações de Trabalho)</t>
  </si>
  <si>
    <t>Patch Cord 1,0m (Rack)</t>
  </si>
  <si>
    <t>Régua com 8 tomadas c/ angulação 45° para Rack 19"</t>
  </si>
  <si>
    <t>SUBTOTAL  AUTOMAÇÃO</t>
  </si>
  <si>
    <t>INSTALAÇÕES TELEFÔNICAS:</t>
  </si>
  <si>
    <t>Adaptador para canaleta de aluminio 73x25mm e eletroduto - 3x1"</t>
  </si>
  <si>
    <t>Canaleta aluminio 73x25 tripla c/ tampa de encaixe - Pintada</t>
  </si>
  <si>
    <t>6.6</t>
  </si>
  <si>
    <t xml:space="preserve">Cabo UTP cat. 5e.  Cabo Multilan 4 pares / 24AWG UTP cat.5e (LSZH) </t>
  </si>
  <si>
    <t>Patch Cord 2,5m (Estações de Trabalho - cor verde)</t>
  </si>
  <si>
    <t>Patch Cord 1,0m (Rack) - Cor Verde</t>
  </si>
  <si>
    <t>SUBTOTAL TELEFÔNICO:</t>
  </si>
  <si>
    <t>INSTALAÇÕES CFTV</t>
  </si>
  <si>
    <t>Patch Panel 24 portas p/ Rack 19" - cat 6 (Conf. Item 6.6 do memorial)</t>
  </si>
  <si>
    <t>Organizador de cabos p/ Rack 19"  (Conf. ITEM 6.7 do memorial)</t>
  </si>
  <si>
    <t xml:space="preserve">Cabo UTP categoria 6 - na cor vermelho (Conf. Item 6.9 do memorial).  Cabo Multilan 4 pares / 24AWG UTP cat.6e (LSZH) </t>
  </si>
  <si>
    <t>Patch Cord 1,0m - Cat 6 (Conf. Item 6.10 do memorial)</t>
  </si>
  <si>
    <t>Caixa passagem condulete ø 25 mm c/tampa cega.</t>
  </si>
  <si>
    <t>SUBTOTAL CFTV</t>
  </si>
  <si>
    <t xml:space="preserve">INSTALAÇÕES ALARME </t>
  </si>
  <si>
    <t xml:space="preserve"> Quadro de comando de Sobrepor nas dimensões 400x300x200mm - Módulo IP</t>
  </si>
  <si>
    <t>kg</t>
  </si>
  <si>
    <t>Cabo (Fio de alarme) branco da GP padrão Epavi de 10 vias</t>
  </si>
  <si>
    <t>SUBTOTAL ALARME</t>
  </si>
  <si>
    <t>IV</t>
  </si>
  <si>
    <t>Asbuilts das Instalações Elet./Log./Telf./Alarme</t>
  </si>
  <si>
    <t xml:space="preserve">Instalações provisórias de elétrica/lógica/telefone/alarme e cftv. Esses serviços devem contemplar todas as etapas da obra </t>
  </si>
  <si>
    <t>ml</t>
  </si>
  <si>
    <t>SUBTOTAL SERVIÇOS COMPLEMENTARES</t>
  </si>
  <si>
    <t>II</t>
  </si>
  <si>
    <t>INST. MECÂNICAS</t>
  </si>
  <si>
    <t>TOTAL GERAL ITENS (II+III)</t>
  </si>
  <si>
    <t>TOTAL GERAL ITEM I</t>
  </si>
  <si>
    <t>TOTAL GERAL (ITENS I, II, III, IV)</t>
  </si>
  <si>
    <t>4.4</t>
  </si>
  <si>
    <t>ACONDICIONAMENTO E DESTINAÇÃO DE RESÍDUOS</t>
  </si>
  <si>
    <t>MK</t>
  </si>
  <si>
    <t>CONFORME TERMO</t>
  </si>
  <si>
    <t>ITEM</t>
  </si>
  <si>
    <t xml:space="preserve">TRANSPORTE DE RESIDUOS </t>
  </si>
  <si>
    <t>M3</t>
  </si>
  <si>
    <t>RASGO EM ALVENARIA P/CANALIZACOES C/ENCHIMENTO (DRENOS)</t>
  </si>
  <si>
    <t xml:space="preserve">EMBOÇO INTERNO </t>
  </si>
  <si>
    <t>IMPERMEABILIZAÇÃO COM HIDROASFALTO 4 D´MÃOS</t>
  </si>
  <si>
    <t>REBOCO ARG. MAS. FINA 1:3 #5MM</t>
  </si>
  <si>
    <t>DESMONTAGEM DE ESQUADRIA DE ALUMÍNIO</t>
  </si>
  <si>
    <t>DESMONTAGEM E REMONTAGEM DE WEBSPACE - MARCENEIRO COM ENCARGOS COMPLEMENTARES</t>
  </si>
  <si>
    <t>DESMONTAGENS/REMONTAGENS/APROVEITAMENTOS</t>
  </si>
  <si>
    <t>DESMONTAGEM E REMONTAGEM DE PORTA DE VIDRO - MONTADOR TUBO/EQUIPAMENTOS.</t>
  </si>
  <si>
    <t>Carpete tipo modular em placas de 50x50cm, linha SYNCOPATION cor PUTTY 3297</t>
  </si>
  <si>
    <t>RODA-PE DE CERÂMICA H=IGUAL AO EXISTENTE</t>
  </si>
  <si>
    <t>TROCA DE ADESIVO DE PAREDE DE VIDRO PISO/TETO</t>
  </si>
  <si>
    <t>PORTA INTERNA SEMI OCA 0,80×2,10</t>
  </si>
  <si>
    <t>FERRAGEM COMPLETA PARA PORTA INTERNA</t>
  </si>
  <si>
    <t>FORRO EM PLACAS DE FRIBRAROC</t>
  </si>
  <si>
    <t>PERSIANAS ROLÔ TIPO BLACKOUT BRANCAS LINHA LINEN OU EQUIV. TEC.</t>
  </si>
  <si>
    <t>Filtro, Purificador e Refrigerador de água com Sistema Natural de Tratamento de Água temp. natural ou gelada</t>
  </si>
  <si>
    <t>Mesa Recepção afinidade</t>
  </si>
  <si>
    <t>Painel removível h=90cm - instalado junto às paredes com utilizando 2 conjunto de cunhas e contra cunhas no mínimo.</t>
  </si>
  <si>
    <t>INSTALAÇÃO DE AR CONDICIONADO</t>
  </si>
  <si>
    <t>1.1.1</t>
  </si>
  <si>
    <t xml:space="preserve">Unidade condicionadora tipo cassete, ciclo reverso, condensadora de descarga horizontal, capacidade de 18000 BTU/h. Deverá operar com fluido refrigerante isento de cloro. </t>
  </si>
  <si>
    <t>REDE FRIGORÍGENA</t>
  </si>
  <si>
    <t>1.2.1</t>
  </si>
  <si>
    <t>Tubo de cobre para refrigeração, esp. Parede 0.79 mm ø1/4" incluindo solda, conexões, insumos, suportes e acessórios para instalação</t>
  </si>
  <si>
    <t>1.2.2</t>
  </si>
  <si>
    <t>Tubo de cobre para refrigeração, esp. Parede 0.79 mm ø5/8" incluindo solda, conexões, insumos, suportes e acessórios para instalação</t>
  </si>
  <si>
    <t>1.2.3</t>
  </si>
  <si>
    <t>Isolamento em espuma elastomérica, classe H - ø1/4"</t>
  </si>
  <si>
    <t>1.2.4</t>
  </si>
  <si>
    <t>Isolamento em espuma elastomérica, classe M - ø5/8"</t>
  </si>
  <si>
    <t>1.2.5</t>
  </si>
  <si>
    <t>Adesivo para isolamento tipo espuma elastomérica (lata de 900 ml)</t>
  </si>
  <si>
    <t>1.2.6</t>
  </si>
  <si>
    <t>Fita em PVC para revestimento de tubulações frigorígenas externas - largura 100 mm (rolo de 10 metros)</t>
  </si>
  <si>
    <t>1.2.7</t>
  </si>
  <si>
    <t>Interligação elétrica entre evaporadora e condensadora.</t>
  </si>
  <si>
    <t>1.2.8</t>
  </si>
  <si>
    <t>Acessórios diversos (suporte para fixação evaporadora e condensadora, pinos, parafusos, curvas, soldas, calços de borracha para condensadora, etc.)</t>
  </si>
  <si>
    <t>vb</t>
  </si>
  <si>
    <t>1.2.9</t>
  </si>
  <si>
    <t>Ligação da grenagem da evaporada à rede de drenagem</t>
  </si>
  <si>
    <t>1.2.10</t>
  </si>
  <si>
    <t>Gás refrigerante, incluindo procedimento de evacuação, pressurização e aferição da carga de gás conforme recomendações do fabricante.</t>
  </si>
  <si>
    <t>SUBTOTAL INSTALAÇÕES MECÂNICAS</t>
  </si>
  <si>
    <r>
      <t xml:space="preserve">1. OBJETO: </t>
    </r>
    <r>
      <rPr>
        <sz val="10"/>
        <rFont val="Calibri"/>
        <family val="2"/>
      </rPr>
      <t>Conforme Termo</t>
    </r>
  </si>
  <si>
    <r>
      <t xml:space="preserve">2. ENDEREÇO DE EXECUÇÃO/ENTREGA: </t>
    </r>
    <r>
      <rPr>
        <sz val="10"/>
        <rFont val="Calibri"/>
        <family val="2"/>
      </rPr>
      <t>Conforme termo</t>
    </r>
  </si>
  <si>
    <r>
      <t xml:space="preserve">3. PRAZO DE EXECUÇÃO/ENTREGA: </t>
    </r>
    <r>
      <rPr>
        <sz val="10"/>
        <rFont val="Calibri"/>
        <family val="2"/>
      </rPr>
      <t>Conforme termo</t>
    </r>
  </si>
  <si>
    <r>
      <t xml:space="preserve">4. HORÁRIO PARA EXECUÇÃO/ENTREGA: </t>
    </r>
    <r>
      <rPr>
        <sz val="10"/>
        <rFont val="Calibri"/>
        <family val="2"/>
      </rPr>
      <t>Conforme termo</t>
    </r>
  </si>
  <si>
    <r>
      <t>5. CONDIÇÕES DE PAGAMENTO:</t>
    </r>
    <r>
      <rPr>
        <sz val="10"/>
        <rFont val="Calibri"/>
        <family val="2"/>
      </rPr>
      <t xml:space="preserve"> Conforme Termo de Referência</t>
    </r>
  </si>
  <si>
    <r>
      <t xml:space="preserve">Eletrocalha lisa/perfurada </t>
    </r>
    <r>
      <rPr>
        <sz val="12"/>
        <rFont val="Calibri"/>
        <family val="2"/>
      </rPr>
      <t xml:space="preserve">100x50mm </t>
    </r>
  </si>
  <si>
    <r>
      <t xml:space="preserve">Suporte Dutotec  Ref. DT.64444.10 p/tres blocos com, </t>
    </r>
    <r>
      <rPr>
        <b/>
        <sz val="12"/>
        <rFont val="Calibri"/>
        <family val="2"/>
      </rPr>
      <t>DUAS</t>
    </r>
    <r>
      <rPr>
        <sz val="12"/>
        <rFont val="Calibri"/>
        <family val="2"/>
      </rPr>
      <t xml:space="preserve"> tomadas tipo bloco NBR.20A Ref. DT.99230.20 </t>
    </r>
    <r>
      <rPr>
        <b/>
        <sz val="12"/>
        <rFont val="Calibri"/>
        <family val="2"/>
      </rPr>
      <t>(PRETO)</t>
    </r>
    <r>
      <rPr>
        <sz val="12"/>
        <rFont val="Calibri"/>
        <family val="2"/>
      </rPr>
      <t>, mais um bloco cego Ref. QM 99200.00 ou similar</t>
    </r>
  </si>
  <si>
    <t>Certificação do Cabeamento Estruturado - Categoria 5e</t>
  </si>
  <si>
    <t>Abertura e recomposição da alvenaria e piso para embutir infra-estrutura elétrica</t>
  </si>
  <si>
    <r>
      <t>Conjunto de caixa de piso Tipo SQR Dupla nas dimensões 170x170x79mm c/ tampa em aluminio injetado com passa cabos e adaptador  interno em ABS para 10 posições, com duas tomadas NBR-20A -  Ref. DT.99230.20 (</t>
    </r>
    <r>
      <rPr>
        <b/>
        <sz val="10"/>
        <rFont val="Calibri"/>
        <family val="2"/>
      </rPr>
      <t>preta</t>
    </r>
    <r>
      <rPr>
        <sz val="10"/>
        <rFont val="Calibri"/>
        <family val="2"/>
      </rPr>
      <t>)+ 03 blocos brancos cegos e com duas tomadas RJ 45 fêmea (Fone/Dados) Ref. QM 99040.00 + mais 03 blocos brancos cegos Ref. QM 99200.00 ou rigorosamente equivalente tecnicamente.</t>
    </r>
  </si>
  <si>
    <r>
      <t xml:space="preserve">Conjunto de caixa de piso Tipo SQR Dupla nas dimensões 170x170x79mm c/ tampa em aluminio injetado com passa cabos e adaptador  interno em ABS para 10 posições com duas tomadas NBR-20A -  Ref. DT.99231.20 </t>
    </r>
    <r>
      <rPr>
        <b/>
        <sz val="10"/>
        <rFont val="Calibri"/>
        <family val="2"/>
      </rPr>
      <t>(vermelha)+ 03 blocos brancos cegos</t>
    </r>
    <r>
      <rPr>
        <sz val="10"/>
        <rFont val="Calibri"/>
        <family val="2"/>
      </rPr>
      <t xml:space="preserve"> e com duas tomadas RJ 45 fêmea (Fone/Dados) Ref. QM 99040.00 + mais 03 blocos brancos cegos Ref. QM 99200.00 ou rigorasamente equivalente tecnicamente.</t>
    </r>
  </si>
  <si>
    <t>Eletroduto flexível sealtube com alma de aço de 3/4" .</t>
  </si>
  <si>
    <t>Conector macho fixo para Eletroduto flexível sealtube com alma de aço de 3/4" .</t>
  </si>
  <si>
    <t>Derivação lateral eletrocalha p/ eletroduto 3/4".</t>
  </si>
  <si>
    <t>Desmontagem e remanejo do circuito elétrico da máquina de café/bebedouro.</t>
  </si>
  <si>
    <t>Revisão e reaperto em Quadro de Força de EMBUTIR montado em caixa de comando com dimensões minimas de 650x550x150mm, com barramento para disjuntor Geral Tipo Minidisjuntor e disjuntores DIN de FNT para 150A, placa de montagem  e espaço para 08 Drs bipolares na parte superior - Completo para 36 elementos - QD02 - Existente.</t>
  </si>
  <si>
    <t>Desmontagem/Retirada e acondicionamento em caixas de papelão dos cabos coaxiais de 75ohms existentes que não serão reutilizadas na obra e entrega no depósito do Banrisul em Canoas/RS.</t>
  </si>
  <si>
    <t>Desmontagem, remanejo e substituição de interruptor existente por interruptor do tipo hotel na sala de reuniões com adequação dos retornos das luminárias para o novo leiaute.</t>
  </si>
  <si>
    <r>
      <t xml:space="preserve">Interruptor tipo hotel de embutir com espelho branco de encaixe, sem parafusos, </t>
    </r>
    <r>
      <rPr>
        <sz val="12"/>
        <rFont val="Calibri"/>
        <family val="2"/>
      </rPr>
      <t>tipo Pial, Iriel ou Equivalente.</t>
    </r>
  </si>
  <si>
    <t>Caixa 4x2 de PVC para parede de Dry Wall</t>
  </si>
  <si>
    <t>Conduíte corrugado reforçado de 1/2" para descida em parede de Dry Wall.</t>
  </si>
  <si>
    <t xml:space="preserve">        -1x16A - (CD-ESTAB) - Novos pontos do Afinidade.</t>
  </si>
  <si>
    <r>
      <t xml:space="preserve">Conjunto de Bastidor, Espelho branco para 03 posições p/tres blocos com, </t>
    </r>
    <r>
      <rPr>
        <b/>
        <sz val="12"/>
        <rFont val="Calibri"/>
        <family val="2"/>
      </rPr>
      <t>DUAS</t>
    </r>
    <r>
      <rPr>
        <sz val="12"/>
        <rFont val="Calibri"/>
        <family val="2"/>
      </rPr>
      <t xml:space="preserve"> tomadas tipo bloco NBR.20A Ref. DT.99230.20 </t>
    </r>
    <r>
      <rPr>
        <b/>
        <sz val="12"/>
        <rFont val="Calibri"/>
        <family val="2"/>
      </rPr>
      <t>(PRETO)</t>
    </r>
    <r>
      <rPr>
        <sz val="12"/>
        <rFont val="Calibri"/>
        <family val="2"/>
      </rPr>
      <t>, mais um bloco cego Ref. QM 99200.00 para instalação em painél de madeira para mesas e ponto de TV.</t>
    </r>
  </si>
  <si>
    <r>
      <t>Interruptor 10A redondo de embutir tipo bolinha com acabamentos para instalação em móvel de madeira, para controle da iluminação da logo/dados</t>
    </r>
    <r>
      <rPr>
        <sz val="12"/>
        <rFont val="Calibri"/>
        <family val="2"/>
      </rPr>
      <t>. Referência Margirius.</t>
    </r>
  </si>
  <si>
    <t xml:space="preserve">            - 20A - Para circuito das impressoras laser.</t>
  </si>
  <si>
    <t xml:space="preserve">          - seção 4,0mm² - Ponto das impressoras laser e máquina de café.</t>
  </si>
  <si>
    <t xml:space="preserve">            - 25A - Para circuito elétrico comum da máquina de café ambiente afinidade.</t>
  </si>
  <si>
    <t>Curva 90º Vertical Branca específica de canaleta de aluminio 73x25mm</t>
  </si>
  <si>
    <t>Eletroduto ferro galvanizado semi pesado diametro 25 mm.</t>
  </si>
  <si>
    <t xml:space="preserve">MONTAGEM  E REVISÃO DO CENTRO DE DISTRIBUIÇÃO: </t>
  </si>
  <si>
    <t>1.10</t>
  </si>
  <si>
    <t>1.11</t>
  </si>
  <si>
    <t>1.12</t>
  </si>
  <si>
    <t>1.13</t>
  </si>
  <si>
    <t>2.1.1</t>
  </si>
  <si>
    <t>2.1.2</t>
  </si>
  <si>
    <t>3.1.1</t>
  </si>
  <si>
    <t>3.1.2</t>
  </si>
  <si>
    <t>3.1.2.1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</si>
  <si>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</si>
  <si>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</si>
  <si>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</si>
  <si>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</si>
  <si>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</si>
  <si>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</si>
  <si>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</si>
  <si>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</si>
  <si>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3.1.10.1</t>
  </si>
  <si>
    <t>3.1.11</t>
  </si>
  <si>
    <t>3.1.11.1</t>
  </si>
  <si>
    <t>3.1.12</t>
  </si>
  <si>
    <t>3.1.13</t>
  </si>
  <si>
    <t>3.1.14</t>
  </si>
  <si>
    <t>3.1.15</t>
  </si>
  <si>
    <t>3.1.16</t>
  </si>
  <si>
    <t>3.2.1</t>
  </si>
  <si>
    <t>3.2.2</t>
  </si>
  <si>
    <t>3.2.3</t>
  </si>
  <si>
    <t>3.2.4</t>
  </si>
  <si>
    <t>3.2.5</t>
  </si>
  <si>
    <t>3.2.6</t>
  </si>
  <si>
    <t>4.6</t>
  </si>
  <si>
    <r>
      <t xml:space="preserve">Remanejo de Suporte Dutotec  Ref. DT.64444.10 p/tres blocos com, </t>
    </r>
    <r>
      <rPr>
        <b/>
        <sz val="12"/>
        <rFont val="Calibri"/>
        <family val="2"/>
      </rPr>
      <t>DUAS</t>
    </r>
    <r>
      <rPr>
        <sz val="12"/>
        <rFont val="Calibri"/>
        <family val="2"/>
      </rPr>
      <t xml:space="preserve"> tomadas tipo bloco NBR.20A Ref. DT.99230.20 </t>
    </r>
    <r>
      <rPr>
        <b/>
        <sz val="12"/>
        <rFont val="Calibri"/>
        <family val="2"/>
      </rPr>
      <t>(PRETO)</t>
    </r>
    <r>
      <rPr>
        <sz val="12"/>
        <rFont val="Calibri"/>
        <family val="2"/>
      </rPr>
      <t>, mais um bloco cego Ref. QM 99200.00 existente para dentro do Rack do CFTV.</t>
    </r>
  </si>
  <si>
    <t>Rack para HUB tamanho 12U x 600mm c/ 1 bandeija / IP20 - um organizador de cabos e 64 conjuntos de parafuso e porca gaiola (Completo conf. Item 4.1 do memorial). O Rack deverá ter sua Estrutura principal soldada, não podendo ser montada com parafusos.</t>
  </si>
  <si>
    <t>Bloco Branco com Conector RJ 45 fêmea CAT 6 - (Conf. Item 6.8 do memorial) para suporte dutotec.</t>
  </si>
  <si>
    <t>Certificação do Cabeamento Estruturado - Categoria 6</t>
  </si>
  <si>
    <t>SERVIÇOS COMPLEMENTARES ELÉTRICA/AUTOMAÇÃO/TELEFÔNICO</t>
  </si>
  <si>
    <t>10.3</t>
  </si>
  <si>
    <t>PR. TOT.</t>
  </si>
  <si>
    <t xml:space="preserve">ENC. SOCIAIS - SINAPI-RS </t>
  </si>
  <si>
    <t xml:space="preserve">  CC (     )    TP (     )    CP(     )   </t>
  </si>
</sst>
</file>

<file path=xl/styles.xml><?xml version="1.0" encoding="utf-8"?>
<styleSheet xmlns="http://schemas.openxmlformats.org/spreadsheetml/2006/main">
  <numFmts count="6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  <numFmt numFmtId="218" formatCode="###,###,##0.00"/>
    <numFmt numFmtId="219" formatCode="#,##0.00_ ;[Red]\-#,##0.00\ "/>
    <numFmt numFmtId="220" formatCode="00.0"/>
    <numFmt numFmtId="221" formatCode="00.00"/>
    <numFmt numFmtId="222" formatCode="00.000"/>
    <numFmt numFmtId="223" formatCode="00.0000"/>
    <numFmt numFmtId="224" formatCode="00.00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3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hidden="1"/>
    </xf>
    <xf numFmtId="9" fontId="8" fillId="0" borderId="10" xfId="0" applyNumberFormat="1" applyFont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1" fontId="8" fillId="0" borderId="12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4" fontId="7" fillId="0" borderId="12" xfId="0" applyNumberFormat="1" applyFont="1" applyBorder="1" applyAlignment="1" applyProtection="1">
      <alignment horizontal="right" vertical="center" wrapText="1"/>
      <protection hidden="1"/>
    </xf>
    <xf numFmtId="4" fontId="7" fillId="0" borderId="12" xfId="68" applyNumberFormat="1" applyFont="1" applyBorder="1" applyAlignment="1" applyProtection="1">
      <alignment horizontal="right" vertical="center" wrapText="1"/>
      <protection hidden="1"/>
    </xf>
    <xf numFmtId="4" fontId="7" fillId="0" borderId="13" xfId="68" applyNumberFormat="1" applyFont="1" applyBorder="1" applyAlignment="1" applyProtection="1">
      <alignment horizontal="right" vertical="center" wrapText="1"/>
      <protection hidden="1"/>
    </xf>
    <xf numFmtId="1" fontId="7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2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40" fontId="7" fillId="0" borderId="12" xfId="0" applyNumberFormat="1" applyFont="1" applyBorder="1" applyAlignment="1" applyProtection="1">
      <alignment horizontal="right" vertical="center" wrapText="1"/>
      <protection hidden="1"/>
    </xf>
    <xf numFmtId="40" fontId="7" fillId="0" borderId="13" xfId="0" applyNumberFormat="1" applyFont="1" applyBorder="1" applyAlignment="1" applyProtection="1">
      <alignment horizontal="right"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12" xfId="0" applyNumberFormat="1" applyFont="1" applyBorder="1" applyAlignment="1" applyProtection="1">
      <alignment horizontal="center" vertical="center" wrapText="1"/>
      <protection hidden="1"/>
    </xf>
    <xf numFmtId="218" fontId="7" fillId="0" borderId="12" xfId="0" applyNumberFormat="1" applyFont="1" applyFill="1" applyBorder="1" applyAlignment="1" applyProtection="1">
      <alignment vertical="center" wrapText="1"/>
      <protection hidden="1"/>
    </xf>
    <xf numFmtId="218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2" xfId="0" applyFont="1" applyFill="1" applyBorder="1" applyAlignment="1" applyProtection="1">
      <alignment vertical="center" wrapText="1"/>
      <protection hidden="1"/>
    </xf>
    <xf numFmtId="40" fontId="8" fillId="0" borderId="13" xfId="0" applyNumberFormat="1" applyFont="1" applyBorder="1" applyAlignment="1" applyProtection="1">
      <alignment horizontal="right" vertical="center" wrapText="1"/>
      <protection hidden="1"/>
    </xf>
    <xf numFmtId="0" fontId="8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2" fontId="8" fillId="0" borderId="12" xfId="68" applyNumberFormat="1" applyFont="1" applyBorder="1" applyAlignment="1" applyProtection="1">
      <alignment horizontal="center" vertical="center" wrapText="1"/>
      <protection hidden="1"/>
    </xf>
    <xf numFmtId="40" fontId="8" fillId="0" borderId="12" xfId="68" applyNumberFormat="1" applyFont="1" applyBorder="1" applyAlignment="1" applyProtection="1">
      <alignment horizontal="center" vertical="center" wrapText="1"/>
      <protection hidden="1"/>
    </xf>
    <xf numFmtId="2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40" fontId="8" fillId="0" borderId="12" xfId="0" applyNumberFormat="1" applyFont="1" applyBorder="1" applyAlignment="1" applyProtection="1">
      <alignment horizontal="right" vertical="center" wrapText="1"/>
      <protection hidden="1"/>
    </xf>
    <xf numFmtId="4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12" xfId="68" applyNumberFormat="1" applyFont="1" applyBorder="1" applyAlignment="1" applyProtection="1">
      <alignment horizontal="center" vertical="center" wrapText="1"/>
      <protection hidden="1"/>
    </xf>
    <xf numFmtId="40" fontId="7" fillId="0" borderId="12" xfId="68" applyNumberFormat="1" applyFont="1" applyBorder="1" applyAlignment="1" applyProtection="1">
      <alignment horizontal="right" vertical="center" wrapText="1"/>
      <protection hidden="1"/>
    </xf>
    <xf numFmtId="40" fontId="7" fillId="0" borderId="12" xfId="68" applyNumberFormat="1" applyFont="1" applyBorder="1" applyAlignment="1" applyProtection="1">
      <alignment horizontal="center" vertical="center" wrapText="1"/>
      <protection hidden="1"/>
    </xf>
    <xf numFmtId="4" fontId="8" fillId="0" borderId="12" xfId="0" applyNumberFormat="1" applyFont="1" applyBorder="1" applyAlignment="1" applyProtection="1">
      <alignment vertical="center" wrapText="1"/>
      <protection hidden="1"/>
    </xf>
    <xf numFmtId="4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Border="1" applyAlignment="1" applyProtection="1">
      <alignment horizontal="center" vertical="center" wrapText="1"/>
      <protection hidden="1"/>
    </xf>
    <xf numFmtId="4" fontId="7" fillId="0" borderId="12" xfId="0" applyNumberFormat="1" applyFont="1" applyBorder="1" applyAlignment="1" applyProtection="1">
      <alignment horizontal="center" vertical="center" wrapText="1"/>
      <protection hidden="1"/>
    </xf>
    <xf numFmtId="4" fontId="8" fillId="0" borderId="12" xfId="0" applyNumberFormat="1" applyFont="1" applyBorder="1" applyAlignment="1" applyProtection="1">
      <alignment horizontal="right" vertical="center" wrapText="1"/>
      <protection hidden="1"/>
    </xf>
    <xf numFmtId="196" fontId="7" fillId="0" borderId="12" xfId="0" applyNumberFormat="1" applyFont="1" applyBorder="1" applyAlignment="1" applyProtection="1">
      <alignment horizontal="center" vertical="center" wrapText="1"/>
      <protection hidden="1"/>
    </xf>
    <xf numFmtId="1" fontId="7" fillId="33" borderId="12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12" xfId="0" applyNumberFormat="1" applyFont="1" applyFill="1" applyBorder="1" applyAlignment="1" applyProtection="1">
      <alignment vertical="center" wrapText="1"/>
      <protection hidden="1"/>
    </xf>
    <xf numFmtId="4" fontId="7" fillId="33" borderId="12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12" xfId="0" applyNumberFormat="1" applyFont="1" applyFill="1" applyBorder="1" applyAlignment="1" applyProtection="1">
      <alignment horizontal="right" vertical="center" wrapText="1"/>
      <protection hidden="1"/>
    </xf>
    <xf numFmtId="4" fontId="8" fillId="33" borderId="12" xfId="68" applyNumberFormat="1" applyFont="1" applyFill="1" applyBorder="1" applyAlignment="1" applyProtection="1">
      <alignment horizontal="right" vertical="center" wrapText="1"/>
      <protection hidden="1"/>
    </xf>
    <xf numFmtId="4" fontId="8" fillId="33" borderId="13" xfId="68" applyNumberFormat="1" applyFont="1" applyFill="1" applyBorder="1" applyAlignment="1" applyProtection="1">
      <alignment horizontal="right" vertical="center" wrapText="1"/>
      <protection hidden="1"/>
    </xf>
    <xf numFmtId="1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vertical="center" wrapText="1"/>
      <protection hidden="1"/>
    </xf>
    <xf numFmtId="2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4" fontId="7" fillId="0" borderId="13" xfId="0" applyNumberFormat="1" applyFont="1" applyBorder="1" applyAlignment="1" applyProtection="1">
      <alignment horizontal="right" vertical="center" wrapText="1"/>
      <protection hidden="1"/>
    </xf>
    <xf numFmtId="1" fontId="7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2" xfId="0" applyFont="1" applyFill="1" applyBorder="1" applyAlignment="1" applyProtection="1">
      <alignment vertical="center" wrapText="1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hidden="1"/>
    </xf>
    <xf numFmtId="4" fontId="7" fillId="34" borderId="12" xfId="0" applyNumberFormat="1" applyFont="1" applyFill="1" applyBorder="1" applyAlignment="1" applyProtection="1">
      <alignment horizontal="right" vertical="center" wrapText="1"/>
      <protection hidden="1"/>
    </xf>
    <xf numFmtId="197" fontId="7" fillId="34" borderId="12" xfId="0" applyNumberFormat="1" applyFont="1" applyFill="1" applyBorder="1" applyAlignment="1" applyProtection="1">
      <alignment horizontal="right" vertical="center" wrapText="1"/>
      <protection hidden="1"/>
    </xf>
    <xf numFmtId="197" fontId="7" fillId="34" borderId="13" xfId="0" applyNumberFormat="1" applyFont="1" applyFill="1" applyBorder="1" applyAlignment="1" applyProtection="1">
      <alignment horizontal="right" vertical="center" wrapText="1"/>
      <protection hidden="1"/>
    </xf>
    <xf numFmtId="2" fontId="7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4" fontId="8" fillId="0" borderId="13" xfId="0" applyNumberFormat="1" applyFont="1" applyBorder="1" applyAlignment="1" applyProtection="1">
      <alignment horizontal="right" vertical="center" wrapText="1"/>
      <protection hidden="1"/>
    </xf>
    <xf numFmtId="1" fontId="8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2" xfId="0" applyFont="1" applyFill="1" applyBorder="1" applyAlignment="1" applyProtection="1">
      <alignment vertical="center" wrapText="1"/>
      <protection hidden="1"/>
    </xf>
    <xf numFmtId="2" fontId="8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4" fontId="8" fillId="34" borderId="12" xfId="0" applyNumberFormat="1" applyFont="1" applyFill="1" applyBorder="1" applyAlignment="1" applyProtection="1">
      <alignment horizontal="right" vertical="center" wrapText="1"/>
      <protection hidden="1"/>
    </xf>
    <xf numFmtId="4" fontId="8" fillId="34" borderId="12" xfId="68" applyNumberFormat="1" applyFont="1" applyFill="1" applyBorder="1" applyAlignment="1" applyProtection="1">
      <alignment horizontal="right" vertical="center" wrapText="1"/>
      <protection hidden="1"/>
    </xf>
    <xf numFmtId="4" fontId="8" fillId="34" borderId="13" xfId="68" applyNumberFormat="1" applyFont="1" applyFill="1" applyBorder="1" applyAlignment="1" applyProtection="1">
      <alignment horizontal="right" vertical="center" wrapText="1"/>
      <protection hidden="1"/>
    </xf>
    <xf numFmtId="0" fontId="7" fillId="35" borderId="12" xfId="0" applyFont="1" applyFill="1" applyBorder="1" applyAlignment="1" applyProtection="1">
      <alignment vertical="center" wrapText="1"/>
      <protection hidden="1"/>
    </xf>
    <xf numFmtId="0" fontId="7" fillId="35" borderId="12" xfId="0" applyFont="1" applyFill="1" applyBorder="1" applyAlignment="1" applyProtection="1">
      <alignment horizontal="center" vertical="center" wrapText="1"/>
      <protection hidden="1"/>
    </xf>
    <xf numFmtId="4" fontId="8" fillId="0" borderId="12" xfId="68" applyNumberFormat="1" applyFont="1" applyBorder="1" applyAlignment="1" applyProtection="1">
      <alignment horizontal="right" vertical="center" wrapText="1"/>
      <protection hidden="1"/>
    </xf>
    <xf numFmtId="0" fontId="8" fillId="33" borderId="13" xfId="0" applyFont="1" applyFill="1" applyBorder="1" applyAlignment="1" applyProtection="1">
      <alignment vertical="center" wrapText="1"/>
      <protection hidden="1"/>
    </xf>
    <xf numFmtId="40" fontId="8" fillId="33" borderId="14" xfId="0" applyNumberFormat="1" applyFont="1" applyFill="1" applyBorder="1" applyAlignment="1" applyProtection="1">
      <alignment horizontal="right" vertical="center" wrapText="1"/>
      <protection hidden="1"/>
    </xf>
    <xf numFmtId="218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Border="1" applyAlignment="1" applyProtection="1">
      <alignment horizontal="right" vertical="center" wrapText="1"/>
      <protection locked="0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68" applyNumberFormat="1" applyFont="1" applyFill="1" applyBorder="1" applyAlignment="1" applyProtection="1">
      <alignment horizontal="right" vertical="center" wrapText="1"/>
      <protection locked="0"/>
    </xf>
    <xf numFmtId="40" fontId="7" fillId="0" borderId="12" xfId="68" applyNumberFormat="1" applyFont="1" applyBorder="1" applyAlignment="1" applyProtection="1">
      <alignment horizontal="right" vertical="center" wrapText="1"/>
      <protection locked="0"/>
    </xf>
    <xf numFmtId="4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10" borderId="12" xfId="0" applyFont="1" applyFill="1" applyBorder="1" applyAlignment="1" applyProtection="1">
      <alignment vertical="center" wrapText="1"/>
      <protection hidden="1"/>
    </xf>
    <xf numFmtId="2" fontId="7" fillId="10" borderId="12" xfId="0" applyNumberFormat="1" applyFont="1" applyFill="1" applyBorder="1" applyAlignment="1" applyProtection="1">
      <alignment horizontal="left" vertical="center" wrapText="1"/>
      <protection hidden="1"/>
    </xf>
    <xf numFmtId="40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40" fontId="7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10" borderId="12" xfId="0" applyFont="1" applyFill="1" applyBorder="1" applyAlignment="1" applyProtection="1">
      <alignment horizontal="left" vertical="center" wrapText="1"/>
      <protection hidden="1"/>
    </xf>
    <xf numFmtId="4" fontId="7" fillId="10" borderId="12" xfId="0" applyNumberFormat="1" applyFont="1" applyFill="1" applyBorder="1" applyAlignment="1" applyProtection="1">
      <alignment vertical="center" wrapText="1"/>
      <protection hidden="1"/>
    </xf>
    <xf numFmtId="4" fontId="7" fillId="10" borderId="12" xfId="0" applyNumberFormat="1" applyFont="1" applyFill="1" applyBorder="1" applyAlignment="1" applyProtection="1">
      <alignment horizontal="left" vertical="center" wrapText="1"/>
      <protection hidden="1"/>
    </xf>
    <xf numFmtId="40" fontId="8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7" fillId="36" borderId="12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28" fillId="37" borderId="12" xfId="0" applyFont="1" applyFill="1" applyBorder="1" applyAlignment="1" applyProtection="1">
      <alignment vertical="center" wrapText="1"/>
      <protection hidden="1"/>
    </xf>
    <xf numFmtId="0" fontId="29" fillId="37" borderId="12" xfId="0" applyFont="1" applyFill="1" applyBorder="1" applyAlignment="1" applyProtection="1">
      <alignment horizontal="left" vertical="center" wrapText="1"/>
      <protection hidden="1"/>
    </xf>
    <xf numFmtId="4" fontId="8" fillId="37" borderId="12" xfId="0" applyNumberFormat="1" applyFont="1" applyFill="1" applyBorder="1" applyAlignment="1" applyProtection="1">
      <alignment horizontal="center" vertical="center" wrapText="1"/>
      <protection hidden="1"/>
    </xf>
    <xf numFmtId="196" fontId="8" fillId="37" borderId="11" xfId="0" applyNumberFormat="1" applyFont="1" applyFill="1" applyBorder="1" applyAlignment="1" applyProtection="1">
      <alignment horizontal="center" vertical="center" wrapText="1"/>
      <protection hidden="1"/>
    </xf>
    <xf numFmtId="1" fontId="8" fillId="37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7" borderId="12" xfId="0" applyFont="1" applyFill="1" applyBorder="1" applyAlignment="1" applyProtection="1">
      <alignment vertical="center" wrapText="1"/>
      <protection hidden="1"/>
    </xf>
    <xf numFmtId="2" fontId="7" fillId="37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7" borderId="12" xfId="0" applyFont="1" applyFill="1" applyBorder="1" applyAlignment="1" applyProtection="1">
      <alignment horizontal="center" vertical="center" wrapText="1"/>
      <protection hidden="1"/>
    </xf>
    <xf numFmtId="4" fontId="7" fillId="37" borderId="12" xfId="0" applyNumberFormat="1" applyFont="1" applyFill="1" applyBorder="1" applyAlignment="1" applyProtection="1">
      <alignment horizontal="right" vertical="center" wrapText="1"/>
      <protection hidden="1"/>
    </xf>
    <xf numFmtId="4" fontId="7" fillId="37" borderId="12" xfId="68" applyNumberFormat="1" applyFont="1" applyFill="1" applyBorder="1" applyAlignment="1" applyProtection="1">
      <alignment horizontal="right" vertical="center" wrapText="1"/>
      <protection hidden="1"/>
    </xf>
    <xf numFmtId="4" fontId="7" fillId="37" borderId="13" xfId="68" applyNumberFormat="1" applyFont="1" applyFill="1" applyBorder="1" applyAlignment="1" applyProtection="1">
      <alignment horizontal="right" vertical="center" wrapText="1"/>
      <protection hidden="1"/>
    </xf>
    <xf numFmtId="1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4" fontId="8" fillId="0" borderId="12" xfId="68" applyNumberFormat="1" applyFont="1" applyFill="1" applyBorder="1" applyAlignment="1" applyProtection="1">
      <alignment horizontal="right" vertical="center" wrapText="1"/>
      <protection hidden="1"/>
    </xf>
    <xf numFmtId="4" fontId="8" fillId="0" borderId="13" xfId="68" applyNumberFormat="1" applyFont="1" applyFill="1" applyBorder="1" applyAlignment="1" applyProtection="1">
      <alignment horizontal="right" vertical="center" wrapText="1"/>
      <protection hidden="1"/>
    </xf>
    <xf numFmtId="40" fontId="8" fillId="33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1" fontId="8" fillId="34" borderId="12" xfId="0" applyNumberFormat="1" applyFont="1" applyFill="1" applyBorder="1" applyAlignment="1" applyProtection="1">
      <alignment horizontal="left" vertical="center" wrapText="1"/>
      <protection hidden="1"/>
    </xf>
    <xf numFmtId="1" fontId="7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219" fontId="0" fillId="0" borderId="0" xfId="0" applyNumberFormat="1" applyAlignment="1" applyProtection="1">
      <alignment/>
      <protection hidden="1"/>
    </xf>
    <xf numFmtId="1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30" fillId="33" borderId="16" xfId="0" applyFont="1" applyFill="1" applyBorder="1" applyAlignment="1" applyProtection="1">
      <alignment horizontal="center" vertical="center" wrapText="1"/>
      <protection hidden="1"/>
    </xf>
    <xf numFmtId="0" fontId="30" fillId="33" borderId="17" xfId="0" applyFont="1" applyFill="1" applyBorder="1" applyAlignment="1" applyProtection="1">
      <alignment horizontal="center" vertical="center" wrapText="1"/>
      <protection hidden="1"/>
    </xf>
    <xf numFmtId="0" fontId="8" fillId="37" borderId="12" xfId="0" applyFont="1" applyFill="1" applyBorder="1" applyAlignment="1" applyProtection="1">
      <alignment horizontal="center" vertical="center" wrapText="1"/>
      <protection hidden="1"/>
    </xf>
    <xf numFmtId="2" fontId="8" fillId="37" borderId="12" xfId="0" applyNumberFormat="1" applyFont="1" applyFill="1" applyBorder="1" applyAlignment="1" applyProtection="1">
      <alignment horizontal="center" vertical="center" wrapText="1"/>
      <protection hidden="1"/>
    </xf>
    <xf numFmtId="4" fontId="8" fillId="37" borderId="12" xfId="0" applyNumberFormat="1" applyFont="1" applyFill="1" applyBorder="1" applyAlignment="1" applyProtection="1">
      <alignment horizontal="center" vertical="center" wrapText="1"/>
      <protection hidden="1"/>
    </xf>
    <xf numFmtId="0" fontId="28" fillId="38" borderId="18" xfId="0" applyFont="1" applyFill="1" applyBorder="1" applyAlignment="1" applyProtection="1">
      <alignment horizontal="center" vertical="center" wrapText="1"/>
      <protection hidden="1"/>
    </xf>
    <xf numFmtId="0" fontId="28" fillId="38" borderId="19" xfId="0" applyFont="1" applyFill="1" applyBorder="1" applyAlignment="1" applyProtection="1">
      <alignment horizontal="center" vertical="center" wrapText="1"/>
      <protection hidden="1"/>
    </xf>
    <xf numFmtId="0" fontId="28" fillId="38" borderId="20" xfId="0" applyFont="1" applyFill="1" applyBorder="1" applyAlignment="1" applyProtection="1">
      <alignment horizontal="center" vertical="center" wrapText="1"/>
      <protection hidden="1"/>
    </xf>
    <xf numFmtId="0" fontId="28" fillId="37" borderId="11" xfId="0" applyFont="1" applyFill="1" applyBorder="1" applyAlignment="1" applyProtection="1">
      <alignment horizontal="left" vertical="center" wrapText="1"/>
      <protection hidden="1"/>
    </xf>
    <xf numFmtId="0" fontId="28" fillId="37" borderId="12" xfId="0" applyFont="1" applyFill="1" applyBorder="1" applyAlignment="1" applyProtection="1">
      <alignment horizontal="left" vertical="center" wrapText="1"/>
      <protection hidden="1"/>
    </xf>
    <xf numFmtId="4" fontId="8" fillId="37" borderId="13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21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22" xfId="0" applyFont="1" applyFill="1" applyBorder="1" applyAlignment="1" applyProtection="1">
      <alignment horizontal="center" vertical="center" wrapText="1"/>
      <protection hidden="1"/>
    </xf>
    <xf numFmtId="0" fontId="30" fillId="33" borderId="23" xfId="0" applyFont="1" applyFill="1" applyBorder="1" applyAlignment="1" applyProtection="1">
      <alignment horizontal="center" vertical="center" wrapText="1"/>
      <protection hidden="1"/>
    </xf>
    <xf numFmtId="0" fontId="30" fillId="33" borderId="24" xfId="0" applyFont="1" applyFill="1" applyBorder="1" applyAlignment="1" applyProtection="1">
      <alignment horizontal="center" vertical="center" wrapText="1"/>
      <protection hidden="1"/>
    </xf>
    <xf numFmtId="0" fontId="30" fillId="33" borderId="25" xfId="0" applyFont="1" applyFill="1" applyBorder="1" applyAlignment="1" applyProtection="1">
      <alignment horizontal="center" vertical="center" wrapText="1"/>
      <protection hidden="1"/>
    </xf>
    <xf numFmtId="10" fontId="8" fillId="0" borderId="26" xfId="0" applyNumberFormat="1" applyFont="1" applyBorder="1" applyAlignment="1" applyProtection="1">
      <alignment horizontal="center" vertical="center" wrapText="1"/>
      <protection hidden="1"/>
    </xf>
    <xf numFmtId="10" fontId="8" fillId="0" borderId="27" xfId="0" applyNumberFormat="1" applyFont="1" applyBorder="1" applyAlignment="1" applyProtection="1">
      <alignment horizontal="center" vertical="center" wrapText="1"/>
      <protection hidden="1"/>
    </xf>
    <xf numFmtId="0" fontId="8" fillId="37" borderId="11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  <cellStyle name="Vírgula 4" xfId="71"/>
  </cellStyles>
  <dxfs count="18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SheetLayoutView="85" zoomScalePageLayoutView="0" workbookViewId="0" topLeftCell="A1">
      <selection activeCell="L201" sqref="L201"/>
    </sheetView>
  </sheetViews>
  <sheetFormatPr defaultColWidth="9.140625" defaultRowHeight="12.75"/>
  <cols>
    <col min="1" max="1" width="4.7109375" style="115" bestFit="1" customWidth="1"/>
    <col min="2" max="2" width="7.28125" style="115" bestFit="1" customWidth="1"/>
    <col min="3" max="3" width="54.140625" style="115" customWidth="1"/>
    <col min="4" max="4" width="6.421875" style="115" bestFit="1" customWidth="1"/>
    <col min="5" max="5" width="3.8515625" style="115" bestFit="1" customWidth="1"/>
    <col min="6" max="6" width="7.8515625" style="115" bestFit="1" customWidth="1"/>
    <col min="7" max="7" width="8.57421875" style="115" bestFit="1" customWidth="1"/>
    <col min="8" max="8" width="8.8515625" style="115" bestFit="1" customWidth="1"/>
    <col min="9" max="9" width="9.8515625" style="115" bestFit="1" customWidth="1"/>
    <col min="10" max="10" width="8.8515625" style="115" bestFit="1" customWidth="1"/>
    <col min="11" max="11" width="9.8515625" style="115" bestFit="1" customWidth="1"/>
    <col min="12" max="16384" width="9.140625" style="115" customWidth="1"/>
  </cols>
  <sheetData>
    <row r="1" spans="1:11" ht="12.75">
      <c r="A1" s="120" t="s">
        <v>2</v>
      </c>
      <c r="B1" s="120"/>
      <c r="C1" s="120"/>
      <c r="D1" s="120"/>
      <c r="E1" s="120"/>
      <c r="F1" s="120"/>
      <c r="G1" s="120"/>
      <c r="H1" s="120"/>
      <c r="I1" s="121" t="s">
        <v>317</v>
      </c>
      <c r="J1" s="121"/>
      <c r="K1" s="121"/>
    </row>
    <row r="2" spans="1:11" ht="12.75">
      <c r="A2" s="120"/>
      <c r="B2" s="120"/>
      <c r="C2" s="120"/>
      <c r="D2" s="120"/>
      <c r="E2" s="120"/>
      <c r="F2" s="120"/>
      <c r="G2" s="120"/>
      <c r="H2" s="120"/>
      <c r="I2" s="121"/>
      <c r="J2" s="121"/>
      <c r="K2" s="121"/>
    </row>
    <row r="3" spans="1:11" ht="12.75">
      <c r="A3" s="122" t="s">
        <v>247</v>
      </c>
      <c r="B3" s="122"/>
      <c r="C3" s="122"/>
      <c r="D3" s="122"/>
      <c r="E3" s="122"/>
      <c r="F3" s="122"/>
      <c r="G3" s="122"/>
      <c r="H3" s="122"/>
      <c r="I3" s="1"/>
      <c r="J3" s="1"/>
      <c r="K3" s="1"/>
    </row>
    <row r="4" spans="1:11" ht="12.75">
      <c r="A4" s="122" t="s">
        <v>248</v>
      </c>
      <c r="B4" s="122"/>
      <c r="C4" s="122"/>
      <c r="D4" s="122"/>
      <c r="E4" s="122"/>
      <c r="F4" s="122"/>
      <c r="G4" s="122"/>
      <c r="H4" s="122"/>
      <c r="I4" s="123" t="s">
        <v>58</v>
      </c>
      <c r="J4" s="124"/>
      <c r="K4" s="2">
        <v>0.25</v>
      </c>
    </row>
    <row r="5" spans="1:11" ht="12.75">
      <c r="A5" s="122" t="s">
        <v>249</v>
      </c>
      <c r="B5" s="122"/>
      <c r="C5" s="122"/>
      <c r="D5" s="122"/>
      <c r="E5" s="122"/>
      <c r="F5" s="122"/>
      <c r="G5" s="122"/>
      <c r="H5" s="122"/>
      <c r="I5" s="3"/>
      <c r="J5" s="1"/>
      <c r="K5" s="93"/>
    </row>
    <row r="6" spans="1:11" ht="12.75" customHeight="1">
      <c r="A6" s="122" t="s">
        <v>250</v>
      </c>
      <c r="B6" s="122"/>
      <c r="C6" s="122"/>
      <c r="D6" s="122"/>
      <c r="E6" s="122"/>
      <c r="F6" s="122"/>
      <c r="G6" s="122"/>
      <c r="H6" s="122"/>
      <c r="I6" s="136" t="s">
        <v>316</v>
      </c>
      <c r="J6" s="137"/>
      <c r="K6" s="140">
        <v>1.1266</v>
      </c>
    </row>
    <row r="7" spans="1:11" ht="12.75">
      <c r="A7" s="122" t="s">
        <v>251</v>
      </c>
      <c r="B7" s="122"/>
      <c r="C7" s="122"/>
      <c r="D7" s="122"/>
      <c r="E7" s="122"/>
      <c r="F7" s="122"/>
      <c r="G7" s="122"/>
      <c r="H7" s="122"/>
      <c r="I7" s="138"/>
      <c r="J7" s="139"/>
      <c r="K7" s="141"/>
    </row>
    <row r="8" spans="1:11" ht="12.75">
      <c r="A8" s="94"/>
      <c r="B8" s="94"/>
      <c r="C8" s="94"/>
      <c r="D8" s="94"/>
      <c r="E8" s="8"/>
      <c r="F8" s="94"/>
      <c r="G8" s="94"/>
      <c r="H8" s="94"/>
      <c r="I8" s="1"/>
      <c r="J8" s="1"/>
      <c r="K8" s="1"/>
    </row>
    <row r="9" spans="1:11" ht="15">
      <c r="A9" s="128" t="s">
        <v>59</v>
      </c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15">
      <c r="A10" s="131" t="s">
        <v>60</v>
      </c>
      <c r="B10" s="132"/>
      <c r="C10" s="118"/>
      <c r="D10" s="118"/>
      <c r="E10" s="118"/>
      <c r="F10" s="118"/>
      <c r="G10" s="95" t="s">
        <v>117</v>
      </c>
      <c r="H10" s="118"/>
      <c r="I10" s="118"/>
      <c r="J10" s="118"/>
      <c r="K10" s="119"/>
    </row>
    <row r="11" spans="1:11" ht="15">
      <c r="A11" s="131" t="s">
        <v>61</v>
      </c>
      <c r="B11" s="132"/>
      <c r="C11" s="118"/>
      <c r="D11" s="118"/>
      <c r="E11" s="118"/>
      <c r="F11" s="118"/>
      <c r="G11" s="96" t="s">
        <v>118</v>
      </c>
      <c r="H11" s="118"/>
      <c r="I11" s="118"/>
      <c r="J11" s="118"/>
      <c r="K11" s="119"/>
    </row>
    <row r="12" spans="1:11" ht="12.75">
      <c r="A12" s="142" t="s">
        <v>200</v>
      </c>
      <c r="B12" s="125"/>
      <c r="C12" s="125" t="s">
        <v>3</v>
      </c>
      <c r="D12" s="126" t="s">
        <v>86</v>
      </c>
      <c r="E12" s="125" t="s">
        <v>85</v>
      </c>
      <c r="F12" s="127" t="s">
        <v>87</v>
      </c>
      <c r="G12" s="127"/>
      <c r="H12" s="127" t="s">
        <v>315</v>
      </c>
      <c r="I12" s="127" t="s">
        <v>84</v>
      </c>
      <c r="J12" s="127"/>
      <c r="K12" s="133" t="s">
        <v>315</v>
      </c>
    </row>
    <row r="13" spans="1:11" ht="25.5">
      <c r="A13" s="142"/>
      <c r="B13" s="125"/>
      <c r="C13" s="125"/>
      <c r="D13" s="126"/>
      <c r="E13" s="125"/>
      <c r="F13" s="97" t="s">
        <v>82</v>
      </c>
      <c r="G13" s="97" t="s">
        <v>4</v>
      </c>
      <c r="H13" s="127"/>
      <c r="I13" s="97" t="s">
        <v>82</v>
      </c>
      <c r="J13" s="97" t="s">
        <v>83</v>
      </c>
      <c r="K13" s="133"/>
    </row>
    <row r="14" spans="1:11" ht="12.75">
      <c r="A14" s="98" t="s">
        <v>42</v>
      </c>
      <c r="B14" s="99"/>
      <c r="C14" s="100" t="s">
        <v>199</v>
      </c>
      <c r="D14" s="101"/>
      <c r="E14" s="102"/>
      <c r="F14" s="103"/>
      <c r="G14" s="103"/>
      <c r="H14" s="104"/>
      <c r="I14" s="103"/>
      <c r="J14" s="103"/>
      <c r="K14" s="105"/>
    </row>
    <row r="15" spans="1:11" ht="12.75">
      <c r="A15" s="4"/>
      <c r="B15" s="106" t="s">
        <v>42</v>
      </c>
      <c r="C15" s="25" t="s">
        <v>5</v>
      </c>
      <c r="D15" s="107"/>
      <c r="E15" s="108"/>
      <c r="F15" s="34"/>
      <c r="G15" s="34"/>
      <c r="H15" s="109"/>
      <c r="I15" s="34"/>
      <c r="J15" s="34"/>
      <c r="K15" s="110"/>
    </row>
    <row r="16" spans="1:11" ht="12.75">
      <c r="A16" s="4"/>
      <c r="B16" s="9">
        <v>1</v>
      </c>
      <c r="C16" s="10" t="s">
        <v>66</v>
      </c>
      <c r="D16" s="11"/>
      <c r="E16" s="12"/>
      <c r="F16" s="13"/>
      <c r="G16" s="13"/>
      <c r="H16" s="14"/>
      <c r="I16" s="13"/>
      <c r="J16" s="13"/>
      <c r="K16" s="15"/>
    </row>
    <row r="17" spans="1:11" ht="12.75">
      <c r="A17" s="4"/>
      <c r="B17" s="16" t="s">
        <v>0</v>
      </c>
      <c r="C17" s="83" t="s">
        <v>115</v>
      </c>
      <c r="D17" s="18">
        <v>4</v>
      </c>
      <c r="E17" s="12" t="s">
        <v>116</v>
      </c>
      <c r="F17" s="13" t="s">
        <v>7</v>
      </c>
      <c r="G17" s="78"/>
      <c r="H17" s="19">
        <f>SUM(F17:G17)*D17</f>
        <v>0</v>
      </c>
      <c r="I17" s="6" t="str">
        <f aca="true" t="shared" si="0" ref="I17:J22">IF(F17="x,xx","x,xx",ROUND(F17*(1+$K$4),2))</f>
        <v>x,xx</v>
      </c>
      <c r="J17" s="6">
        <f t="shared" si="0"/>
        <v>0</v>
      </c>
      <c r="K17" s="20">
        <f>SUM(I17:J17)*D17</f>
        <v>0</v>
      </c>
    </row>
    <row r="18" spans="1:11" ht="12.75">
      <c r="A18" s="21"/>
      <c r="B18" s="22" t="s">
        <v>1</v>
      </c>
      <c r="C18" s="84" t="s">
        <v>197</v>
      </c>
      <c r="D18" s="23">
        <v>21</v>
      </c>
      <c r="E18" s="12" t="s">
        <v>202</v>
      </c>
      <c r="F18" s="77"/>
      <c r="G18" s="77"/>
      <c r="H18" s="19">
        <f aca="true" t="shared" si="1" ref="H18:H78">SUM(F18:G18)*D18</f>
        <v>0</v>
      </c>
      <c r="I18" s="6">
        <f t="shared" si="0"/>
        <v>0</v>
      </c>
      <c r="J18" s="6">
        <f t="shared" si="0"/>
        <v>0</v>
      </c>
      <c r="K18" s="20">
        <f aca="true" t="shared" si="2" ref="K18:K78">SUM(I18:J18)*D18</f>
        <v>0</v>
      </c>
    </row>
    <row r="19" spans="1:11" ht="12.75">
      <c r="A19" s="21"/>
      <c r="B19" s="22" t="s">
        <v>9</v>
      </c>
      <c r="C19" s="83" t="s">
        <v>201</v>
      </c>
      <c r="D19" s="23">
        <v>210</v>
      </c>
      <c r="E19" s="12" t="s">
        <v>198</v>
      </c>
      <c r="F19" s="77"/>
      <c r="G19" s="77"/>
      <c r="H19" s="19">
        <f t="shared" si="1"/>
        <v>0</v>
      </c>
      <c r="I19" s="6">
        <f t="shared" si="0"/>
        <v>0</v>
      </c>
      <c r="J19" s="6">
        <f t="shared" si="0"/>
        <v>0</v>
      </c>
      <c r="K19" s="20">
        <f t="shared" si="2"/>
        <v>0</v>
      </c>
    </row>
    <row r="20" spans="1:11" ht="12.75">
      <c r="A20" s="4"/>
      <c r="B20" s="22" t="s">
        <v>10</v>
      </c>
      <c r="C20" s="83" t="s">
        <v>96</v>
      </c>
      <c r="D20" s="23">
        <v>32</v>
      </c>
      <c r="E20" s="12" t="s">
        <v>64</v>
      </c>
      <c r="F20" s="24" t="s">
        <v>7</v>
      </c>
      <c r="G20" s="77"/>
      <c r="H20" s="19">
        <f t="shared" si="1"/>
        <v>0</v>
      </c>
      <c r="I20" s="6" t="str">
        <f t="shared" si="0"/>
        <v>x,xx</v>
      </c>
      <c r="J20" s="6">
        <f t="shared" si="0"/>
        <v>0</v>
      </c>
      <c r="K20" s="20">
        <f t="shared" si="2"/>
        <v>0</v>
      </c>
    </row>
    <row r="21" spans="1:11" ht="12.75">
      <c r="A21" s="4"/>
      <c r="B21" s="22" t="s">
        <v>11</v>
      </c>
      <c r="C21" s="83" t="s">
        <v>73</v>
      </c>
      <c r="D21" s="23">
        <v>567</v>
      </c>
      <c r="E21" s="12" t="s">
        <v>62</v>
      </c>
      <c r="F21" s="24" t="s">
        <v>7</v>
      </c>
      <c r="G21" s="77"/>
      <c r="H21" s="19">
        <f>SUM(F21:G21)*D21</f>
        <v>0</v>
      </c>
      <c r="I21" s="6" t="str">
        <f t="shared" si="0"/>
        <v>x,xx</v>
      </c>
      <c r="J21" s="6">
        <f t="shared" si="0"/>
        <v>0</v>
      </c>
      <c r="K21" s="20">
        <f>SUM(I21:J21)*D21</f>
        <v>0</v>
      </c>
    </row>
    <row r="22" spans="1:11" ht="12.75">
      <c r="A22" s="4"/>
      <c r="B22" s="22" t="s">
        <v>12</v>
      </c>
      <c r="C22" s="83" t="s">
        <v>90</v>
      </c>
      <c r="D22" s="23">
        <v>32</v>
      </c>
      <c r="E22" s="12" t="s">
        <v>64</v>
      </c>
      <c r="F22" s="77"/>
      <c r="G22" s="77"/>
      <c r="H22" s="19">
        <f t="shared" si="1"/>
        <v>0</v>
      </c>
      <c r="I22" s="6">
        <f t="shared" si="0"/>
        <v>0</v>
      </c>
      <c r="J22" s="6">
        <f t="shared" si="0"/>
        <v>0</v>
      </c>
      <c r="K22" s="20">
        <f t="shared" si="2"/>
        <v>0</v>
      </c>
    </row>
    <row r="23" spans="1:11" ht="12.75">
      <c r="A23" s="4"/>
      <c r="B23" s="22"/>
      <c r="C23" s="25" t="s">
        <v>109</v>
      </c>
      <c r="D23" s="23"/>
      <c r="E23" s="12"/>
      <c r="F23" s="24"/>
      <c r="G23" s="24"/>
      <c r="H23" s="19"/>
      <c r="I23" s="6"/>
      <c r="J23" s="6"/>
      <c r="K23" s="26">
        <f>SUM(K17:K22)</f>
        <v>0</v>
      </c>
    </row>
    <row r="24" spans="1:11" ht="12.75">
      <c r="A24" s="4"/>
      <c r="B24" s="27">
        <v>2</v>
      </c>
      <c r="C24" s="25" t="s">
        <v>65</v>
      </c>
      <c r="D24" s="23"/>
      <c r="E24" s="12"/>
      <c r="F24" s="24"/>
      <c r="G24" s="24"/>
      <c r="H24" s="19"/>
      <c r="I24" s="6"/>
      <c r="J24" s="6"/>
      <c r="K24" s="20"/>
    </row>
    <row r="25" spans="1:11" ht="12.75">
      <c r="A25" s="4"/>
      <c r="B25" s="22" t="s">
        <v>6</v>
      </c>
      <c r="C25" s="83" t="s">
        <v>69</v>
      </c>
      <c r="D25" s="23">
        <v>90</v>
      </c>
      <c r="E25" s="12" t="s">
        <v>62</v>
      </c>
      <c r="F25" s="77"/>
      <c r="G25" s="77"/>
      <c r="H25" s="19">
        <f t="shared" si="1"/>
        <v>0</v>
      </c>
      <c r="I25" s="6">
        <f>IF(F25="x,xx","x,xx",ROUND(F25*(1+$K$4),2))</f>
        <v>0</v>
      </c>
      <c r="J25" s="6">
        <f>IF(G25="x,xx","x,xx",ROUND(G25*(1+$K$4),2))</f>
        <v>0</v>
      </c>
      <c r="K25" s="20">
        <f t="shared" si="2"/>
        <v>0</v>
      </c>
    </row>
    <row r="26" spans="1:11" ht="12.75">
      <c r="A26" s="4"/>
      <c r="B26" s="22" t="s">
        <v>18</v>
      </c>
      <c r="C26" s="83" t="s">
        <v>70</v>
      </c>
      <c r="D26" s="23">
        <v>2</v>
      </c>
      <c r="E26" s="12" t="s">
        <v>62</v>
      </c>
      <c r="F26" s="24" t="s">
        <v>7</v>
      </c>
      <c r="G26" s="77"/>
      <c r="H26" s="19">
        <f t="shared" si="1"/>
        <v>0</v>
      </c>
      <c r="I26" s="6" t="str">
        <f aca="true" t="shared" si="3" ref="I26:J34">IF(F26="x,xx","x,xx",ROUND(F26*(1+$K$4),2))</f>
        <v>x,xx</v>
      </c>
      <c r="J26" s="6">
        <f t="shared" si="3"/>
        <v>0</v>
      </c>
      <c r="K26" s="20">
        <f t="shared" si="2"/>
        <v>0</v>
      </c>
    </row>
    <row r="27" spans="1:11" ht="12.75">
      <c r="A27" s="4"/>
      <c r="B27" s="22" t="s">
        <v>19</v>
      </c>
      <c r="C27" s="83" t="s">
        <v>71</v>
      </c>
      <c r="D27" s="23">
        <v>36</v>
      </c>
      <c r="E27" s="12" t="s">
        <v>62</v>
      </c>
      <c r="F27" s="24" t="s">
        <v>7</v>
      </c>
      <c r="G27" s="77"/>
      <c r="H27" s="19">
        <f t="shared" si="1"/>
        <v>0</v>
      </c>
      <c r="I27" s="6" t="str">
        <f t="shared" si="3"/>
        <v>x,xx</v>
      </c>
      <c r="J27" s="6">
        <f t="shared" si="3"/>
        <v>0</v>
      </c>
      <c r="K27" s="20">
        <f t="shared" si="2"/>
        <v>0</v>
      </c>
    </row>
    <row r="28" spans="1:11" ht="12.75">
      <c r="A28" s="4"/>
      <c r="B28" s="22" t="s">
        <v>20</v>
      </c>
      <c r="C28" s="83" t="s">
        <v>207</v>
      </c>
      <c r="D28" s="23">
        <v>22</v>
      </c>
      <c r="E28" s="12" t="s">
        <v>62</v>
      </c>
      <c r="F28" s="24" t="s">
        <v>7</v>
      </c>
      <c r="G28" s="77"/>
      <c r="H28" s="19">
        <f t="shared" si="1"/>
        <v>0</v>
      </c>
      <c r="I28" s="6" t="str">
        <f t="shared" si="3"/>
        <v>x,xx</v>
      </c>
      <c r="J28" s="6">
        <f t="shared" si="3"/>
        <v>0</v>
      </c>
      <c r="K28" s="20">
        <f t="shared" si="2"/>
        <v>0</v>
      </c>
    </row>
    <row r="29" spans="1:11" ht="12.75">
      <c r="A29" s="4"/>
      <c r="B29" s="22" t="s">
        <v>21</v>
      </c>
      <c r="C29" s="83" t="s">
        <v>72</v>
      </c>
      <c r="D29" s="23">
        <v>1</v>
      </c>
      <c r="E29" s="12" t="s">
        <v>62</v>
      </c>
      <c r="F29" s="77"/>
      <c r="G29" s="77"/>
      <c r="H29" s="19">
        <f t="shared" si="1"/>
        <v>0</v>
      </c>
      <c r="I29" s="6">
        <f t="shared" si="3"/>
        <v>0</v>
      </c>
      <c r="J29" s="6">
        <f t="shared" si="3"/>
        <v>0</v>
      </c>
      <c r="K29" s="20">
        <f t="shared" si="2"/>
        <v>0</v>
      </c>
    </row>
    <row r="30" spans="1:11" ht="12.75">
      <c r="A30" s="4"/>
      <c r="B30" s="22" t="s">
        <v>49</v>
      </c>
      <c r="C30" s="83" t="s">
        <v>74</v>
      </c>
      <c r="D30" s="23">
        <v>12</v>
      </c>
      <c r="E30" s="12" t="s">
        <v>62</v>
      </c>
      <c r="F30" s="24" t="s">
        <v>7</v>
      </c>
      <c r="G30" s="77"/>
      <c r="H30" s="19">
        <f t="shared" si="1"/>
        <v>0</v>
      </c>
      <c r="I30" s="6" t="str">
        <f t="shared" si="3"/>
        <v>x,xx</v>
      </c>
      <c r="J30" s="6">
        <f t="shared" si="3"/>
        <v>0</v>
      </c>
      <c r="K30" s="20">
        <f t="shared" si="2"/>
        <v>0</v>
      </c>
    </row>
    <row r="31" spans="1:11" ht="12.75">
      <c r="A31" s="4"/>
      <c r="B31" s="22" t="s">
        <v>50</v>
      </c>
      <c r="C31" s="83" t="s">
        <v>75</v>
      </c>
      <c r="D31" s="23">
        <v>117</v>
      </c>
      <c r="E31" s="12" t="s">
        <v>62</v>
      </c>
      <c r="F31" s="24" t="s">
        <v>7</v>
      </c>
      <c r="G31" s="77"/>
      <c r="H31" s="19">
        <f t="shared" si="1"/>
        <v>0</v>
      </c>
      <c r="I31" s="6" t="str">
        <f t="shared" si="3"/>
        <v>x,xx</v>
      </c>
      <c r="J31" s="6">
        <f t="shared" si="3"/>
        <v>0</v>
      </c>
      <c r="K31" s="20">
        <f t="shared" si="2"/>
        <v>0</v>
      </c>
    </row>
    <row r="32" spans="1:11" ht="12.75">
      <c r="A32" s="4"/>
      <c r="B32" s="22" t="s">
        <v>51</v>
      </c>
      <c r="C32" s="83" t="s">
        <v>203</v>
      </c>
      <c r="D32" s="23">
        <v>3</v>
      </c>
      <c r="E32" s="12" t="s">
        <v>63</v>
      </c>
      <c r="F32" s="77"/>
      <c r="G32" s="77"/>
      <c r="H32" s="19">
        <f t="shared" si="1"/>
        <v>0</v>
      </c>
      <c r="I32" s="6">
        <f t="shared" si="3"/>
        <v>0</v>
      </c>
      <c r="J32" s="6">
        <f t="shared" si="3"/>
        <v>0</v>
      </c>
      <c r="K32" s="20">
        <f t="shared" si="2"/>
        <v>0</v>
      </c>
    </row>
    <row r="33" spans="1:11" ht="12.75">
      <c r="A33" s="4"/>
      <c r="B33" s="22" t="s">
        <v>52</v>
      </c>
      <c r="C33" s="83" t="s">
        <v>76</v>
      </c>
      <c r="D33" s="23">
        <v>15</v>
      </c>
      <c r="E33" s="12" t="s">
        <v>63</v>
      </c>
      <c r="F33" s="77"/>
      <c r="G33" s="77"/>
      <c r="H33" s="19">
        <f t="shared" si="1"/>
        <v>0</v>
      </c>
      <c r="I33" s="6">
        <f t="shared" si="3"/>
        <v>0</v>
      </c>
      <c r="J33" s="6">
        <f t="shared" si="3"/>
        <v>0</v>
      </c>
      <c r="K33" s="20">
        <f t="shared" si="2"/>
        <v>0</v>
      </c>
    </row>
    <row r="34" spans="1:11" ht="12.75">
      <c r="A34" s="4"/>
      <c r="B34" s="22" t="s">
        <v>53</v>
      </c>
      <c r="C34" s="83" t="s">
        <v>77</v>
      </c>
      <c r="D34" s="23">
        <v>10</v>
      </c>
      <c r="E34" s="12" t="s">
        <v>62</v>
      </c>
      <c r="F34" s="24" t="s">
        <v>7</v>
      </c>
      <c r="G34" s="77"/>
      <c r="H34" s="19">
        <f t="shared" si="1"/>
        <v>0</v>
      </c>
      <c r="I34" s="6" t="str">
        <f t="shared" si="3"/>
        <v>x,xx</v>
      </c>
      <c r="J34" s="6">
        <f t="shared" si="3"/>
        <v>0</v>
      </c>
      <c r="K34" s="20">
        <f t="shared" si="2"/>
        <v>0</v>
      </c>
    </row>
    <row r="35" spans="1:11" ht="12.75">
      <c r="A35" s="4"/>
      <c r="B35" s="22"/>
      <c r="C35" s="25" t="s">
        <v>109</v>
      </c>
      <c r="D35" s="23"/>
      <c r="E35" s="12"/>
      <c r="F35" s="24"/>
      <c r="G35" s="24"/>
      <c r="H35" s="19"/>
      <c r="I35" s="6"/>
      <c r="J35" s="6"/>
      <c r="K35" s="26">
        <f>SUM(K25:K34)</f>
        <v>0</v>
      </c>
    </row>
    <row r="36" spans="1:11" ht="12.75">
      <c r="A36" s="4"/>
      <c r="B36" s="27">
        <v>3</v>
      </c>
      <c r="C36" s="25" t="s">
        <v>209</v>
      </c>
      <c r="D36" s="23"/>
      <c r="E36" s="12"/>
      <c r="F36" s="24"/>
      <c r="G36" s="24"/>
      <c r="H36" s="19"/>
      <c r="I36" s="6"/>
      <c r="J36" s="6"/>
      <c r="K36" s="20"/>
    </row>
    <row r="37" spans="1:11" ht="25.5">
      <c r="A37" s="4"/>
      <c r="B37" s="22" t="s">
        <v>16</v>
      </c>
      <c r="C37" s="83" t="s">
        <v>208</v>
      </c>
      <c r="D37" s="23">
        <v>16</v>
      </c>
      <c r="E37" s="12" t="s">
        <v>64</v>
      </c>
      <c r="F37" s="77"/>
      <c r="G37" s="77"/>
      <c r="H37" s="19">
        <f t="shared" si="1"/>
        <v>0</v>
      </c>
      <c r="I37" s="6">
        <f aca="true" t="shared" si="4" ref="I37:J39">IF(F37="x,xx","x,xx",ROUND(F37*(1+$K$4),2))</f>
        <v>0</v>
      </c>
      <c r="J37" s="6">
        <f t="shared" si="4"/>
        <v>0</v>
      </c>
      <c r="K37" s="20">
        <f t="shared" si="2"/>
        <v>0</v>
      </c>
    </row>
    <row r="38" spans="1:11" ht="25.5">
      <c r="A38" s="4"/>
      <c r="B38" s="22" t="s">
        <v>17</v>
      </c>
      <c r="C38" s="83" t="s">
        <v>210</v>
      </c>
      <c r="D38" s="23">
        <v>8</v>
      </c>
      <c r="E38" s="12" t="s">
        <v>64</v>
      </c>
      <c r="F38" s="77"/>
      <c r="G38" s="77"/>
      <c r="H38" s="19">
        <f t="shared" si="1"/>
        <v>0</v>
      </c>
      <c r="I38" s="6">
        <f t="shared" si="4"/>
        <v>0</v>
      </c>
      <c r="J38" s="6">
        <f t="shared" si="4"/>
        <v>0</v>
      </c>
      <c r="K38" s="20">
        <f t="shared" si="2"/>
        <v>0</v>
      </c>
    </row>
    <row r="39" spans="1:11" ht="12.75">
      <c r="A39" s="4"/>
      <c r="B39" s="22" t="s">
        <v>22</v>
      </c>
      <c r="C39" s="83" t="s">
        <v>213</v>
      </c>
      <c r="D39" s="23">
        <v>12</v>
      </c>
      <c r="E39" s="12" t="s">
        <v>62</v>
      </c>
      <c r="F39" s="77"/>
      <c r="G39" s="77"/>
      <c r="H39" s="19">
        <f t="shared" si="1"/>
        <v>0</v>
      </c>
      <c r="I39" s="6">
        <f t="shared" si="4"/>
        <v>0</v>
      </c>
      <c r="J39" s="6">
        <f t="shared" si="4"/>
        <v>0</v>
      </c>
      <c r="K39" s="20">
        <f t="shared" si="2"/>
        <v>0</v>
      </c>
    </row>
    <row r="40" spans="1:11" ht="12.75">
      <c r="A40" s="28"/>
      <c r="B40" s="22"/>
      <c r="C40" s="25" t="s">
        <v>109</v>
      </c>
      <c r="D40" s="23"/>
      <c r="E40" s="12"/>
      <c r="F40" s="18"/>
      <c r="G40" s="18"/>
      <c r="H40" s="19"/>
      <c r="I40" s="6"/>
      <c r="J40" s="6"/>
      <c r="K40" s="26">
        <f>SUM(K37:K39)</f>
        <v>0</v>
      </c>
    </row>
    <row r="41" spans="1:11" ht="12.75">
      <c r="A41" s="28"/>
      <c r="B41" s="27">
        <v>4</v>
      </c>
      <c r="C41" s="25" t="s">
        <v>67</v>
      </c>
      <c r="D41" s="23"/>
      <c r="E41" s="12"/>
      <c r="F41" s="18"/>
      <c r="G41" s="18"/>
      <c r="H41" s="19"/>
      <c r="I41" s="6"/>
      <c r="J41" s="6"/>
      <c r="K41" s="20"/>
    </row>
    <row r="42" spans="1:11" ht="25.5">
      <c r="A42" s="28"/>
      <c r="B42" s="22" t="s">
        <v>23</v>
      </c>
      <c r="C42" s="83" t="s">
        <v>211</v>
      </c>
      <c r="D42" s="23">
        <v>17</v>
      </c>
      <c r="E42" s="12" t="s">
        <v>62</v>
      </c>
      <c r="F42" s="79"/>
      <c r="G42" s="79"/>
      <c r="H42" s="19">
        <f t="shared" si="1"/>
        <v>0</v>
      </c>
      <c r="I42" s="6">
        <f aca="true" t="shared" si="5" ref="I42:J46">IF(F42="x,xx","x,xx",ROUND(F42*(1+$K$4),2))</f>
        <v>0</v>
      </c>
      <c r="J42" s="6">
        <f t="shared" si="5"/>
        <v>0</v>
      </c>
      <c r="K42" s="20">
        <f t="shared" si="2"/>
        <v>0</v>
      </c>
    </row>
    <row r="43" spans="1:11" ht="12.75">
      <c r="A43" s="28"/>
      <c r="B43" s="22" t="s">
        <v>24</v>
      </c>
      <c r="C43" s="83" t="s">
        <v>95</v>
      </c>
      <c r="D43" s="23">
        <v>7</v>
      </c>
      <c r="E43" s="12" t="s">
        <v>63</v>
      </c>
      <c r="F43" s="79"/>
      <c r="G43" s="79"/>
      <c r="H43" s="19">
        <f t="shared" si="1"/>
        <v>0</v>
      </c>
      <c r="I43" s="6">
        <f t="shared" si="5"/>
        <v>0</v>
      </c>
      <c r="J43" s="6">
        <f t="shared" si="5"/>
        <v>0</v>
      </c>
      <c r="K43" s="20">
        <f t="shared" si="2"/>
        <v>0</v>
      </c>
    </row>
    <row r="44" spans="1:11" ht="12.75">
      <c r="A44" s="28"/>
      <c r="B44" s="22" t="s">
        <v>25</v>
      </c>
      <c r="C44" s="83" t="s">
        <v>93</v>
      </c>
      <c r="D44" s="23">
        <v>8</v>
      </c>
      <c r="E44" s="12" t="s">
        <v>62</v>
      </c>
      <c r="F44" s="79"/>
      <c r="G44" s="79"/>
      <c r="H44" s="19">
        <f t="shared" si="1"/>
        <v>0</v>
      </c>
      <c r="I44" s="6">
        <f t="shared" si="5"/>
        <v>0</v>
      </c>
      <c r="J44" s="6">
        <f t="shared" si="5"/>
        <v>0</v>
      </c>
      <c r="K44" s="20">
        <f t="shared" si="2"/>
        <v>0</v>
      </c>
    </row>
    <row r="45" spans="1:11" ht="12.75">
      <c r="A45" s="28"/>
      <c r="B45" s="22" t="s">
        <v>196</v>
      </c>
      <c r="C45" s="83" t="s">
        <v>212</v>
      </c>
      <c r="D45" s="23">
        <v>16</v>
      </c>
      <c r="E45" s="12" t="s">
        <v>63</v>
      </c>
      <c r="F45" s="79"/>
      <c r="G45" s="79"/>
      <c r="H45" s="19">
        <f>SUM(F45:G45)*D45</f>
        <v>0</v>
      </c>
      <c r="I45" s="6">
        <f t="shared" si="5"/>
        <v>0</v>
      </c>
      <c r="J45" s="6">
        <f t="shared" si="5"/>
        <v>0</v>
      </c>
      <c r="K45" s="20">
        <f>SUM(I45:J45)*D45</f>
        <v>0</v>
      </c>
    </row>
    <row r="46" spans="1:11" ht="38.25">
      <c r="A46" s="28"/>
      <c r="B46" s="22" t="s">
        <v>43</v>
      </c>
      <c r="C46" s="83" t="s">
        <v>94</v>
      </c>
      <c r="D46" s="23">
        <v>1</v>
      </c>
      <c r="E46" s="12" t="s">
        <v>85</v>
      </c>
      <c r="F46" s="79"/>
      <c r="G46" s="18" t="s">
        <v>7</v>
      </c>
      <c r="H46" s="19">
        <f t="shared" si="1"/>
        <v>0</v>
      </c>
      <c r="I46" s="6">
        <f t="shared" si="5"/>
        <v>0</v>
      </c>
      <c r="J46" s="6" t="str">
        <f t="shared" si="5"/>
        <v>x,xx</v>
      </c>
      <c r="K46" s="20">
        <f>SUM(I46:J46)*D46</f>
        <v>0</v>
      </c>
    </row>
    <row r="47" spans="1:11" ht="12.75">
      <c r="A47" s="28"/>
      <c r="B47" s="22"/>
      <c r="C47" s="25" t="s">
        <v>109</v>
      </c>
      <c r="D47" s="18"/>
      <c r="E47" s="12"/>
      <c r="F47" s="6"/>
      <c r="G47" s="6"/>
      <c r="H47" s="19"/>
      <c r="I47" s="6"/>
      <c r="J47" s="6"/>
      <c r="K47" s="26">
        <f>SUM(K42:K46)</f>
        <v>0</v>
      </c>
    </row>
    <row r="48" spans="1:11" ht="12.75">
      <c r="A48" s="28"/>
      <c r="B48" s="27">
        <v>5</v>
      </c>
      <c r="C48" s="25" t="s">
        <v>91</v>
      </c>
      <c r="D48" s="23"/>
      <c r="E48" s="12"/>
      <c r="F48" s="18"/>
      <c r="G48" s="18"/>
      <c r="H48" s="19"/>
      <c r="I48" s="6"/>
      <c r="J48" s="6"/>
      <c r="K48" s="20"/>
    </row>
    <row r="49" spans="1:11" ht="12.75">
      <c r="A49" s="28"/>
      <c r="B49" s="22" t="s">
        <v>26</v>
      </c>
      <c r="C49" s="83" t="s">
        <v>205</v>
      </c>
      <c r="D49" s="23">
        <v>36</v>
      </c>
      <c r="E49" s="12" t="s">
        <v>62</v>
      </c>
      <c r="F49" s="77"/>
      <c r="G49" s="77"/>
      <c r="H49" s="85">
        <f>SUM(F49:G49)*D49</f>
        <v>0</v>
      </c>
      <c r="I49" s="6">
        <f aca="true" t="shared" si="6" ref="I49:J57">IF(F49="x,xx","x,xx",ROUND(F49*(1+$K$4),2))</f>
        <v>0</v>
      </c>
      <c r="J49" s="6">
        <f t="shared" si="6"/>
        <v>0</v>
      </c>
      <c r="K49" s="86">
        <f aca="true" t="shared" si="7" ref="K49:K57">SUM(I49:J49)*D49</f>
        <v>0</v>
      </c>
    </row>
    <row r="50" spans="1:11" ht="12.75">
      <c r="A50" s="28"/>
      <c r="B50" s="22" t="s">
        <v>27</v>
      </c>
      <c r="C50" s="83" t="s">
        <v>206</v>
      </c>
      <c r="D50" s="23">
        <v>36</v>
      </c>
      <c r="E50" s="12" t="s">
        <v>62</v>
      </c>
      <c r="F50" s="77"/>
      <c r="G50" s="77"/>
      <c r="H50" s="85">
        <f>SUM(F50:G50)*D50</f>
        <v>0</v>
      </c>
      <c r="I50" s="6">
        <f t="shared" si="6"/>
        <v>0</v>
      </c>
      <c r="J50" s="6">
        <f t="shared" si="6"/>
        <v>0</v>
      </c>
      <c r="K50" s="86">
        <f t="shared" si="7"/>
        <v>0</v>
      </c>
    </row>
    <row r="51" spans="1:11" ht="12.75">
      <c r="A51" s="28"/>
      <c r="B51" s="22" t="s">
        <v>44</v>
      </c>
      <c r="C51" s="83" t="s">
        <v>204</v>
      </c>
      <c r="D51" s="23">
        <v>36</v>
      </c>
      <c r="E51" s="12" t="s">
        <v>62</v>
      </c>
      <c r="F51" s="77"/>
      <c r="G51" s="77"/>
      <c r="H51" s="85">
        <f>SUM(F51:G51)*D51</f>
        <v>0</v>
      </c>
      <c r="I51" s="6">
        <f t="shared" si="6"/>
        <v>0</v>
      </c>
      <c r="J51" s="6">
        <f t="shared" si="6"/>
        <v>0</v>
      </c>
      <c r="K51" s="86">
        <f t="shared" si="7"/>
        <v>0</v>
      </c>
    </row>
    <row r="52" spans="1:11" ht="12.75">
      <c r="A52" s="28"/>
      <c r="B52" s="22" t="s">
        <v>45</v>
      </c>
      <c r="C52" s="83" t="s">
        <v>214</v>
      </c>
      <c r="D52" s="23">
        <v>1</v>
      </c>
      <c r="E52" s="12" t="s">
        <v>68</v>
      </c>
      <c r="F52" s="79"/>
      <c r="G52" s="79"/>
      <c r="H52" s="19">
        <f t="shared" si="1"/>
        <v>0</v>
      </c>
      <c r="I52" s="6">
        <f t="shared" si="6"/>
        <v>0</v>
      </c>
      <c r="J52" s="6">
        <f t="shared" si="6"/>
        <v>0</v>
      </c>
      <c r="K52" s="20">
        <f t="shared" si="7"/>
        <v>0</v>
      </c>
    </row>
    <row r="53" spans="1:11" ht="12.75">
      <c r="A53" s="28"/>
      <c r="B53" s="22" t="s">
        <v>46</v>
      </c>
      <c r="C53" s="83" t="s">
        <v>78</v>
      </c>
      <c r="D53" s="23">
        <v>55</v>
      </c>
      <c r="E53" s="12" t="s">
        <v>62</v>
      </c>
      <c r="F53" s="79"/>
      <c r="G53" s="18" t="s">
        <v>80</v>
      </c>
      <c r="H53" s="19">
        <f t="shared" si="1"/>
        <v>0</v>
      </c>
      <c r="I53" s="6">
        <f t="shared" si="6"/>
        <v>0</v>
      </c>
      <c r="J53" s="6" t="str">
        <f t="shared" si="6"/>
        <v>x,xx</v>
      </c>
      <c r="K53" s="20">
        <f t="shared" si="7"/>
        <v>0</v>
      </c>
    </row>
    <row r="54" spans="1:11" ht="12.75">
      <c r="A54" s="28"/>
      <c r="B54" s="22" t="s">
        <v>54</v>
      </c>
      <c r="C54" s="83" t="s">
        <v>106</v>
      </c>
      <c r="D54" s="23">
        <v>117</v>
      </c>
      <c r="E54" s="12" t="s">
        <v>62</v>
      </c>
      <c r="F54" s="79"/>
      <c r="G54" s="79"/>
      <c r="H54" s="19">
        <f t="shared" si="1"/>
        <v>0</v>
      </c>
      <c r="I54" s="6">
        <f t="shared" si="6"/>
        <v>0</v>
      </c>
      <c r="J54" s="6">
        <f t="shared" si="6"/>
        <v>0</v>
      </c>
      <c r="K54" s="20">
        <f t="shared" si="7"/>
        <v>0</v>
      </c>
    </row>
    <row r="55" spans="1:11" ht="12.75">
      <c r="A55" s="28"/>
      <c r="B55" s="22" t="s">
        <v>55</v>
      </c>
      <c r="C55" s="83" t="s">
        <v>107</v>
      </c>
      <c r="D55" s="23">
        <v>117</v>
      </c>
      <c r="E55" s="12" t="s">
        <v>62</v>
      </c>
      <c r="F55" s="79"/>
      <c r="G55" s="79"/>
      <c r="H55" s="19">
        <f t="shared" si="1"/>
        <v>0</v>
      </c>
      <c r="I55" s="6">
        <f t="shared" si="6"/>
        <v>0</v>
      </c>
      <c r="J55" s="6">
        <f t="shared" si="6"/>
        <v>0</v>
      </c>
      <c r="K55" s="20">
        <f t="shared" si="7"/>
        <v>0</v>
      </c>
    </row>
    <row r="56" spans="1:11" ht="12.75">
      <c r="A56" s="28"/>
      <c r="B56" s="22" t="s">
        <v>56</v>
      </c>
      <c r="C56" s="83" t="s">
        <v>215</v>
      </c>
      <c r="D56" s="23">
        <v>1</v>
      </c>
      <c r="E56" s="12" t="s">
        <v>68</v>
      </c>
      <c r="F56" s="79"/>
      <c r="G56" s="79"/>
      <c r="H56" s="19">
        <f t="shared" si="1"/>
        <v>0</v>
      </c>
      <c r="I56" s="6">
        <f t="shared" si="6"/>
        <v>0</v>
      </c>
      <c r="J56" s="6">
        <f t="shared" si="6"/>
        <v>0</v>
      </c>
      <c r="K56" s="20">
        <f t="shared" si="7"/>
        <v>0</v>
      </c>
    </row>
    <row r="57" spans="1:11" ht="12.75">
      <c r="A57" s="28"/>
      <c r="B57" s="22" t="s">
        <v>113</v>
      </c>
      <c r="C57" s="83" t="s">
        <v>216</v>
      </c>
      <c r="D57" s="23">
        <v>10</v>
      </c>
      <c r="E57" s="12" t="s">
        <v>62</v>
      </c>
      <c r="F57" s="79"/>
      <c r="G57" s="18" t="s">
        <v>80</v>
      </c>
      <c r="H57" s="19">
        <f>SUM(F57:G57)*D57</f>
        <v>0</v>
      </c>
      <c r="I57" s="6">
        <f t="shared" si="6"/>
        <v>0</v>
      </c>
      <c r="J57" s="6" t="str">
        <f t="shared" si="6"/>
        <v>x,xx</v>
      </c>
      <c r="K57" s="20">
        <f t="shared" si="7"/>
        <v>0</v>
      </c>
    </row>
    <row r="58" spans="1:11" ht="12.75">
      <c r="A58" s="28"/>
      <c r="B58" s="22"/>
      <c r="C58" s="25" t="s">
        <v>109</v>
      </c>
      <c r="D58" s="23"/>
      <c r="E58" s="12"/>
      <c r="F58" s="18"/>
      <c r="G58" s="18"/>
      <c r="H58" s="19"/>
      <c r="I58" s="6"/>
      <c r="J58" s="6"/>
      <c r="K58" s="26">
        <f>SUM(K49:K57)</f>
        <v>0</v>
      </c>
    </row>
    <row r="59" spans="1:11" ht="12.75">
      <c r="A59" s="28"/>
      <c r="B59" s="27">
        <v>6</v>
      </c>
      <c r="C59" s="25" t="s">
        <v>79</v>
      </c>
      <c r="D59" s="23"/>
      <c r="E59" s="12"/>
      <c r="F59" s="18"/>
      <c r="G59" s="18"/>
      <c r="H59" s="19"/>
      <c r="I59" s="6"/>
      <c r="J59" s="6"/>
      <c r="K59" s="20"/>
    </row>
    <row r="60" spans="1:11" ht="25.5">
      <c r="A60" s="28"/>
      <c r="B60" s="22" t="s">
        <v>28</v>
      </c>
      <c r="C60" s="83" t="s">
        <v>217</v>
      </c>
      <c r="D60" s="23">
        <v>5</v>
      </c>
      <c r="E60" s="12" t="s">
        <v>62</v>
      </c>
      <c r="F60" s="79"/>
      <c r="G60" s="79"/>
      <c r="H60" s="19">
        <f t="shared" si="1"/>
        <v>0</v>
      </c>
      <c r="I60" s="6">
        <f>IF(F60="x,xx","x,xx",ROUND(F60*(1+$K$4),2))</f>
        <v>0</v>
      </c>
      <c r="J60" s="6">
        <f>IF(G60="x,xx","x,xx",ROUND(G60*(1+$K$4),2))</f>
        <v>0</v>
      </c>
      <c r="K60" s="20">
        <f t="shared" si="2"/>
        <v>0</v>
      </c>
    </row>
    <row r="61" spans="1:11" ht="12.75">
      <c r="A61" s="28"/>
      <c r="B61" s="22"/>
      <c r="C61" s="25" t="s">
        <v>109</v>
      </c>
      <c r="D61" s="23"/>
      <c r="E61" s="12"/>
      <c r="F61" s="18"/>
      <c r="G61" s="18"/>
      <c r="H61" s="19"/>
      <c r="I61" s="6"/>
      <c r="J61" s="6"/>
      <c r="K61" s="26">
        <f>SUM(K60:K60)</f>
        <v>0</v>
      </c>
    </row>
    <row r="62" spans="1:11" ht="12.75">
      <c r="A62" s="28"/>
      <c r="B62" s="27">
        <v>7</v>
      </c>
      <c r="C62" s="25" t="s">
        <v>88</v>
      </c>
      <c r="D62" s="23"/>
      <c r="E62" s="12"/>
      <c r="F62" s="18"/>
      <c r="G62" s="18"/>
      <c r="H62" s="19"/>
      <c r="I62" s="6"/>
      <c r="J62" s="6"/>
      <c r="K62" s="20"/>
    </row>
    <row r="63" spans="1:11" ht="25.5">
      <c r="A63" s="28"/>
      <c r="B63" s="22" t="s">
        <v>32</v>
      </c>
      <c r="C63" s="83" t="s">
        <v>218</v>
      </c>
      <c r="D63" s="11">
        <v>1</v>
      </c>
      <c r="E63" s="12" t="s">
        <v>85</v>
      </c>
      <c r="F63" s="5"/>
      <c r="G63" s="6" t="s">
        <v>7</v>
      </c>
      <c r="H63" s="19">
        <f t="shared" si="1"/>
        <v>0</v>
      </c>
      <c r="I63" s="6">
        <f aca="true" t="shared" si="8" ref="I63:J65">IF(F63="x,xx","x,xx",ROUND(F63*(1+$K$4),2))</f>
        <v>0</v>
      </c>
      <c r="J63" s="6" t="str">
        <f t="shared" si="8"/>
        <v>x,xx</v>
      </c>
      <c r="K63" s="20">
        <f t="shared" si="2"/>
        <v>0</v>
      </c>
    </row>
    <row r="64" spans="1:11" ht="12.75">
      <c r="A64" s="28"/>
      <c r="B64" s="22" t="s">
        <v>33</v>
      </c>
      <c r="C64" s="83" t="s">
        <v>89</v>
      </c>
      <c r="D64" s="11">
        <v>5</v>
      </c>
      <c r="E64" s="12" t="s">
        <v>85</v>
      </c>
      <c r="F64" s="5"/>
      <c r="G64" s="6" t="s">
        <v>7</v>
      </c>
      <c r="H64" s="19">
        <f t="shared" si="1"/>
        <v>0</v>
      </c>
      <c r="I64" s="6">
        <f t="shared" si="8"/>
        <v>0</v>
      </c>
      <c r="J64" s="6" t="str">
        <f t="shared" si="8"/>
        <v>x,xx</v>
      </c>
      <c r="K64" s="20">
        <f t="shared" si="2"/>
        <v>0</v>
      </c>
    </row>
    <row r="65" spans="1:11" ht="12.75">
      <c r="A65" s="28"/>
      <c r="B65" s="22" t="s">
        <v>34</v>
      </c>
      <c r="C65" s="83" t="s">
        <v>108</v>
      </c>
      <c r="D65" s="11">
        <v>4</v>
      </c>
      <c r="E65" s="12" t="s">
        <v>85</v>
      </c>
      <c r="F65" s="5"/>
      <c r="G65" s="5"/>
      <c r="H65" s="19">
        <f>SUM(F65:G65)*D65</f>
        <v>0</v>
      </c>
      <c r="I65" s="6">
        <f t="shared" si="8"/>
        <v>0</v>
      </c>
      <c r="J65" s="6">
        <f t="shared" si="8"/>
        <v>0</v>
      </c>
      <c r="K65" s="20">
        <f>SUM(I65:J65)*D65</f>
        <v>0</v>
      </c>
    </row>
    <row r="66" spans="1:11" ht="12.75">
      <c r="A66" s="28"/>
      <c r="B66" s="22"/>
      <c r="C66" s="25" t="s">
        <v>109</v>
      </c>
      <c r="D66" s="11"/>
      <c r="E66" s="12"/>
      <c r="F66" s="6"/>
      <c r="G66" s="6"/>
      <c r="H66" s="19"/>
      <c r="I66" s="6"/>
      <c r="J66" s="6"/>
      <c r="K66" s="26">
        <f>SUM(K63:K65)</f>
        <v>0</v>
      </c>
    </row>
    <row r="67" spans="1:11" ht="12.75">
      <c r="A67" s="7"/>
      <c r="B67" s="27">
        <v>8</v>
      </c>
      <c r="C67" s="29" t="s">
        <v>8</v>
      </c>
      <c r="D67" s="30"/>
      <c r="E67" s="31"/>
      <c r="F67" s="32"/>
      <c r="G67" s="32"/>
      <c r="H67" s="33"/>
      <c r="I67" s="34"/>
      <c r="J67" s="34"/>
      <c r="K67" s="26"/>
    </row>
    <row r="68" spans="1:11" ht="25.5">
      <c r="A68" s="28"/>
      <c r="B68" s="22" t="s">
        <v>35</v>
      </c>
      <c r="C68" s="87" t="s">
        <v>92</v>
      </c>
      <c r="D68" s="35">
        <v>8</v>
      </c>
      <c r="E68" s="12" t="s">
        <v>62</v>
      </c>
      <c r="F68" s="79"/>
      <c r="G68" s="18" t="s">
        <v>7</v>
      </c>
      <c r="H68" s="19">
        <f t="shared" si="1"/>
        <v>0</v>
      </c>
      <c r="I68" s="6">
        <f aca="true" t="shared" si="9" ref="I68:J74">IF(F68="x,xx","x,xx",ROUND(F68*(1+$K$4),2))</f>
        <v>0</v>
      </c>
      <c r="J68" s="6" t="str">
        <f t="shared" si="9"/>
        <v>x,xx</v>
      </c>
      <c r="K68" s="20">
        <f t="shared" si="2"/>
        <v>0</v>
      </c>
    </row>
    <row r="69" spans="1:11" ht="12.75">
      <c r="A69" s="28"/>
      <c r="B69" s="22" t="s">
        <v>36</v>
      </c>
      <c r="C69" s="87" t="s">
        <v>97</v>
      </c>
      <c r="D69" s="35">
        <v>1</v>
      </c>
      <c r="E69" s="12" t="s">
        <v>85</v>
      </c>
      <c r="F69" s="80"/>
      <c r="G69" s="14" t="s">
        <v>7</v>
      </c>
      <c r="H69" s="19">
        <f t="shared" si="1"/>
        <v>0</v>
      </c>
      <c r="I69" s="6">
        <f t="shared" si="9"/>
        <v>0</v>
      </c>
      <c r="J69" s="6" t="str">
        <f t="shared" si="9"/>
        <v>x,xx</v>
      </c>
      <c r="K69" s="20">
        <f t="shared" si="2"/>
        <v>0</v>
      </c>
    </row>
    <row r="70" spans="1:11" ht="12.75">
      <c r="A70" s="28"/>
      <c r="B70" s="22" t="s">
        <v>37</v>
      </c>
      <c r="C70" s="87" t="s">
        <v>98</v>
      </c>
      <c r="D70" s="35">
        <v>1</v>
      </c>
      <c r="E70" s="12" t="s">
        <v>85</v>
      </c>
      <c r="F70" s="80"/>
      <c r="G70" s="14" t="s">
        <v>7</v>
      </c>
      <c r="H70" s="19">
        <f t="shared" si="1"/>
        <v>0</v>
      </c>
      <c r="I70" s="6">
        <f t="shared" si="9"/>
        <v>0</v>
      </c>
      <c r="J70" s="6" t="str">
        <f t="shared" si="9"/>
        <v>x,xx</v>
      </c>
      <c r="K70" s="20">
        <f t="shared" si="2"/>
        <v>0</v>
      </c>
    </row>
    <row r="71" spans="1:11" ht="12.75">
      <c r="A71" s="28"/>
      <c r="B71" s="22" t="s">
        <v>38</v>
      </c>
      <c r="C71" s="87" t="s">
        <v>219</v>
      </c>
      <c r="D71" s="35">
        <v>1</v>
      </c>
      <c r="E71" s="12" t="s">
        <v>85</v>
      </c>
      <c r="F71" s="80"/>
      <c r="G71" s="14" t="s">
        <v>7</v>
      </c>
      <c r="H71" s="19">
        <f t="shared" si="1"/>
        <v>0</v>
      </c>
      <c r="I71" s="6">
        <f t="shared" si="9"/>
        <v>0</v>
      </c>
      <c r="J71" s="6" t="str">
        <f t="shared" si="9"/>
        <v>x,xx</v>
      </c>
      <c r="K71" s="20">
        <f t="shared" si="2"/>
        <v>0</v>
      </c>
    </row>
    <row r="72" spans="1:11" ht="12.75">
      <c r="A72" s="28"/>
      <c r="B72" s="22" t="s">
        <v>39</v>
      </c>
      <c r="C72" s="87" t="s">
        <v>99</v>
      </c>
      <c r="D72" s="35">
        <v>2</v>
      </c>
      <c r="E72" s="12" t="s">
        <v>85</v>
      </c>
      <c r="F72" s="79"/>
      <c r="G72" s="18" t="s">
        <v>7</v>
      </c>
      <c r="H72" s="19">
        <f t="shared" si="1"/>
        <v>0</v>
      </c>
      <c r="I72" s="6">
        <f t="shared" si="9"/>
        <v>0</v>
      </c>
      <c r="J72" s="6" t="str">
        <f t="shared" si="9"/>
        <v>x,xx</v>
      </c>
      <c r="K72" s="20">
        <f t="shared" si="2"/>
        <v>0</v>
      </c>
    </row>
    <row r="73" spans="1:11" ht="12.75">
      <c r="A73" s="28"/>
      <c r="B73" s="22" t="s">
        <v>40</v>
      </c>
      <c r="C73" s="87" t="s">
        <v>120</v>
      </c>
      <c r="D73" s="35">
        <v>1</v>
      </c>
      <c r="E73" s="12" t="s">
        <v>81</v>
      </c>
      <c r="F73" s="79"/>
      <c r="G73" s="18" t="s">
        <v>7</v>
      </c>
      <c r="H73" s="19">
        <f t="shared" si="1"/>
        <v>0</v>
      </c>
      <c r="I73" s="6">
        <f t="shared" si="9"/>
        <v>0</v>
      </c>
      <c r="J73" s="6" t="str">
        <f t="shared" si="9"/>
        <v>x,xx</v>
      </c>
      <c r="K73" s="20">
        <f t="shared" si="2"/>
        <v>0</v>
      </c>
    </row>
    <row r="74" spans="1:11" ht="12.75">
      <c r="A74" s="28"/>
      <c r="B74" s="22" t="s">
        <v>119</v>
      </c>
      <c r="C74" s="87" t="s">
        <v>100</v>
      </c>
      <c r="D74" s="35">
        <v>2</v>
      </c>
      <c r="E74" s="12" t="s">
        <v>85</v>
      </c>
      <c r="F74" s="79"/>
      <c r="G74" s="18" t="s">
        <v>7</v>
      </c>
      <c r="H74" s="19">
        <f t="shared" si="1"/>
        <v>0</v>
      </c>
      <c r="I74" s="6">
        <f t="shared" si="9"/>
        <v>0</v>
      </c>
      <c r="J74" s="6" t="str">
        <f t="shared" si="9"/>
        <v>x,xx</v>
      </c>
      <c r="K74" s="20">
        <f t="shared" si="2"/>
        <v>0</v>
      </c>
    </row>
    <row r="75" spans="1:11" ht="12.75">
      <c r="A75" s="28"/>
      <c r="B75" s="22"/>
      <c r="C75" s="25" t="s">
        <v>109</v>
      </c>
      <c r="D75" s="35"/>
      <c r="E75" s="12"/>
      <c r="F75" s="18"/>
      <c r="G75" s="18"/>
      <c r="H75" s="19"/>
      <c r="I75" s="6"/>
      <c r="J75" s="6"/>
      <c r="K75" s="26">
        <f>SUM(K68:K74)</f>
        <v>0</v>
      </c>
    </row>
    <row r="76" spans="1:11" ht="12.75">
      <c r="A76" s="28"/>
      <c r="B76" s="9">
        <v>9</v>
      </c>
      <c r="C76" s="25" t="s">
        <v>101</v>
      </c>
      <c r="D76" s="35"/>
      <c r="E76" s="12"/>
      <c r="F76" s="36"/>
      <c r="G76" s="36"/>
      <c r="H76" s="19"/>
      <c r="I76" s="6"/>
      <c r="J76" s="6"/>
      <c r="K76" s="20"/>
    </row>
    <row r="77" spans="1:11" ht="25.5">
      <c r="A77" s="28"/>
      <c r="B77" s="16" t="s">
        <v>41</v>
      </c>
      <c r="C77" s="83" t="s">
        <v>220</v>
      </c>
      <c r="D77" s="35">
        <v>11</v>
      </c>
      <c r="E77" s="37" t="s">
        <v>62</v>
      </c>
      <c r="F77" s="81"/>
      <c r="G77" s="18" t="s">
        <v>7</v>
      </c>
      <c r="H77" s="19">
        <f t="shared" si="1"/>
        <v>0</v>
      </c>
      <c r="I77" s="6">
        <f>IF(F77="x,xx","x,xx",ROUND(F77*(1+$K$4),2))</f>
        <v>0</v>
      </c>
      <c r="J77" s="6" t="str">
        <f>IF(G77="x,xx","x,xx",ROUND(G77*(1+$K$4),2))</f>
        <v>x,xx</v>
      </c>
      <c r="K77" s="20">
        <f t="shared" si="2"/>
        <v>0</v>
      </c>
    </row>
    <row r="78" spans="1:11" ht="25.5">
      <c r="A78" s="28"/>
      <c r="B78" s="16" t="s">
        <v>57</v>
      </c>
      <c r="C78" s="83" t="s">
        <v>102</v>
      </c>
      <c r="D78" s="35">
        <v>3</v>
      </c>
      <c r="E78" s="37" t="s">
        <v>62</v>
      </c>
      <c r="F78" s="81"/>
      <c r="G78" s="18" t="s">
        <v>7</v>
      </c>
      <c r="H78" s="19">
        <f t="shared" si="1"/>
        <v>0</v>
      </c>
      <c r="I78" s="6">
        <f>IF(F78="x,xx","x,xx",ROUND(F78*(1+$K$4),2))</f>
        <v>0</v>
      </c>
      <c r="J78" s="6" t="str">
        <f>IF(G78="x,xx","x,xx",ROUND(G78*(1+$K$4),2))</f>
        <v>x,xx</v>
      </c>
      <c r="K78" s="20">
        <f t="shared" si="2"/>
        <v>0</v>
      </c>
    </row>
    <row r="79" spans="1:11" ht="12.75">
      <c r="A79" s="28"/>
      <c r="B79" s="16"/>
      <c r="C79" s="25" t="s">
        <v>109</v>
      </c>
      <c r="D79" s="35"/>
      <c r="E79" s="37"/>
      <c r="F79" s="36"/>
      <c r="G79" s="18"/>
      <c r="H79" s="19"/>
      <c r="I79" s="6"/>
      <c r="J79" s="6"/>
      <c r="K79" s="26">
        <f>SUM(K77:K78)</f>
        <v>0</v>
      </c>
    </row>
    <row r="80" spans="1:11" ht="12.75">
      <c r="A80" s="4"/>
      <c r="B80" s="9">
        <v>10</v>
      </c>
      <c r="C80" s="38" t="s">
        <v>103</v>
      </c>
      <c r="D80" s="11"/>
      <c r="E80" s="39"/>
      <c r="F80" s="13"/>
      <c r="G80" s="13"/>
      <c r="H80" s="19"/>
      <c r="I80" s="6"/>
      <c r="J80" s="6"/>
      <c r="K80" s="20"/>
    </row>
    <row r="81" spans="1:11" ht="12.75">
      <c r="A81" s="21"/>
      <c r="B81" s="40" t="s">
        <v>47</v>
      </c>
      <c r="C81" s="88" t="s">
        <v>114</v>
      </c>
      <c r="D81" s="11">
        <v>1</v>
      </c>
      <c r="E81" s="39" t="s">
        <v>85</v>
      </c>
      <c r="F81" s="5"/>
      <c r="G81" s="5"/>
      <c r="H81" s="19">
        <f>SUM(F81:G81)*D81</f>
        <v>0</v>
      </c>
      <c r="I81" s="6">
        <f aca="true" t="shared" si="10" ref="I81:J83">IF(F81="x,xx","x,xx",ROUND(F81*(1+$K$4),2))</f>
        <v>0</v>
      </c>
      <c r="J81" s="6">
        <f t="shared" si="10"/>
        <v>0</v>
      </c>
      <c r="K81" s="20">
        <f>SUM(I81:J81)*D81</f>
        <v>0</v>
      </c>
    </row>
    <row r="82" spans="1:11" ht="12.75">
      <c r="A82" s="4"/>
      <c r="B82" s="40" t="s">
        <v>48</v>
      </c>
      <c r="C82" s="88" t="s">
        <v>104</v>
      </c>
      <c r="D82" s="11">
        <v>1</v>
      </c>
      <c r="E82" s="39" t="s">
        <v>85</v>
      </c>
      <c r="F82" s="78"/>
      <c r="G82" s="78"/>
      <c r="H82" s="19">
        <f>SUM(F82:G82)*D82</f>
        <v>0</v>
      </c>
      <c r="I82" s="6">
        <f t="shared" si="10"/>
        <v>0</v>
      </c>
      <c r="J82" s="6">
        <f t="shared" si="10"/>
        <v>0</v>
      </c>
      <c r="K82" s="20">
        <f>SUM(I82:J82)*D82</f>
        <v>0</v>
      </c>
    </row>
    <row r="83" spans="1:11" ht="25.5">
      <c r="A83" s="4"/>
      <c r="B83" s="40" t="s">
        <v>314</v>
      </c>
      <c r="C83" s="89" t="s">
        <v>105</v>
      </c>
      <c r="D83" s="41">
        <v>2</v>
      </c>
      <c r="E83" s="42" t="s">
        <v>85</v>
      </c>
      <c r="F83" s="78"/>
      <c r="G83" s="78"/>
      <c r="H83" s="19">
        <f>SUM(F83:G83)*D83</f>
        <v>0</v>
      </c>
      <c r="I83" s="6">
        <f t="shared" si="10"/>
        <v>0</v>
      </c>
      <c r="J83" s="6">
        <f t="shared" si="10"/>
        <v>0</v>
      </c>
      <c r="K83" s="20">
        <f>SUM(I83:J83)*D83</f>
        <v>0</v>
      </c>
    </row>
    <row r="84" spans="1:11" ht="12.75">
      <c r="A84" s="28"/>
      <c r="B84" s="44"/>
      <c r="C84" s="25" t="s">
        <v>109</v>
      </c>
      <c r="D84" s="41"/>
      <c r="E84" s="39"/>
      <c r="F84" s="13"/>
      <c r="G84" s="13"/>
      <c r="H84" s="19"/>
      <c r="I84" s="6"/>
      <c r="J84" s="6"/>
      <c r="K84" s="26">
        <f>SUM(K81:K83)</f>
        <v>0</v>
      </c>
    </row>
    <row r="85" spans="1:12" ht="12.75">
      <c r="A85" s="4"/>
      <c r="B85" s="45"/>
      <c r="C85" s="46" t="s">
        <v>194</v>
      </c>
      <c r="D85" s="47"/>
      <c r="E85" s="47"/>
      <c r="F85" s="48"/>
      <c r="G85" s="48"/>
      <c r="H85" s="49"/>
      <c r="I85" s="48">
        <f>SUMPRODUCT(D17:D83,I17:I83)</f>
        <v>0</v>
      </c>
      <c r="J85" s="48">
        <f>SUMPRODUCT(D17:D83,J17:J83)</f>
        <v>0</v>
      </c>
      <c r="K85" s="50">
        <f>K84+K79+K75+K66+K61+K58+K47+K40+K35+K23</f>
        <v>0</v>
      </c>
      <c r="L85" s="116">
        <f>K85-J85-I85</f>
        <v>0</v>
      </c>
    </row>
    <row r="86" spans="1:11" ht="12.75">
      <c r="A86" s="4"/>
      <c r="B86" s="51" t="s">
        <v>191</v>
      </c>
      <c r="C86" s="52"/>
      <c r="D86" s="53"/>
      <c r="E86" s="54"/>
      <c r="F86" s="48"/>
      <c r="G86" s="48"/>
      <c r="H86" s="49"/>
      <c r="I86" s="48"/>
      <c r="J86" s="48"/>
      <c r="K86" s="50"/>
    </row>
    <row r="87" spans="1:11" ht="12.75">
      <c r="A87" s="4"/>
      <c r="B87" s="9">
        <v>1</v>
      </c>
      <c r="C87" s="10" t="s">
        <v>276</v>
      </c>
      <c r="D87" s="11"/>
      <c r="E87" s="42"/>
      <c r="F87" s="13"/>
      <c r="G87" s="13"/>
      <c r="H87" s="13"/>
      <c r="I87" s="59"/>
      <c r="J87" s="59"/>
      <c r="K87" s="61"/>
    </row>
    <row r="88" spans="1:11" ht="76.5">
      <c r="A88" s="4"/>
      <c r="B88" s="56" t="s">
        <v>0</v>
      </c>
      <c r="C88" s="57" t="s">
        <v>262</v>
      </c>
      <c r="D88" s="92">
        <v>1</v>
      </c>
      <c r="E88" s="58" t="s">
        <v>123</v>
      </c>
      <c r="F88" s="59" t="s">
        <v>7</v>
      </c>
      <c r="G88" s="82"/>
      <c r="H88" s="60">
        <f>SUM(F88:G88)*D88</f>
        <v>0</v>
      </c>
      <c r="I88" s="6" t="str">
        <f>IF(F88="x,xx","x,xx",ROUND(F88*(1+$K$4),2))</f>
        <v>x,xx</v>
      </c>
      <c r="J88" s="6">
        <f>IF(G88="x,xx","x,xx",ROUND(G88*(1+$K$4),2))</f>
        <v>0</v>
      </c>
      <c r="K88" s="61">
        <f>SUM(I88:J88)*D88</f>
        <v>0</v>
      </c>
    </row>
    <row r="89" spans="1:11" ht="12.75">
      <c r="A89" s="4"/>
      <c r="B89" s="56" t="s">
        <v>1</v>
      </c>
      <c r="C89" s="57" t="s">
        <v>125</v>
      </c>
      <c r="D89" s="62"/>
      <c r="E89" s="58" t="s">
        <v>126</v>
      </c>
      <c r="F89" s="59"/>
      <c r="G89" s="59"/>
      <c r="H89" s="60"/>
      <c r="I89" s="59"/>
      <c r="J89" s="59"/>
      <c r="K89" s="61"/>
    </row>
    <row r="90" spans="1:11" ht="12.75">
      <c r="A90" s="4"/>
      <c r="B90" s="16" t="s">
        <v>225</v>
      </c>
      <c r="C90" s="57" t="s">
        <v>271</v>
      </c>
      <c r="D90" s="92">
        <v>2</v>
      </c>
      <c r="E90" s="58" t="s">
        <v>123</v>
      </c>
      <c r="F90" s="82"/>
      <c r="G90" s="82"/>
      <c r="H90" s="60">
        <f>SUM(F90:G90)*D90</f>
        <v>0</v>
      </c>
      <c r="I90" s="6">
        <f aca="true" t="shared" si="11" ref="I90:J102">IF(F90="x,xx","x,xx",ROUND(F90*(1+$K$4),2))</f>
        <v>0</v>
      </c>
      <c r="J90" s="6">
        <f t="shared" si="11"/>
        <v>0</v>
      </c>
      <c r="K90" s="61">
        <f>SUM(I90:J90)*D90</f>
        <v>0</v>
      </c>
    </row>
    <row r="91" spans="1:11" ht="25.5">
      <c r="A91" s="4"/>
      <c r="B91" s="16" t="s">
        <v>227</v>
      </c>
      <c r="C91" s="57" t="s">
        <v>273</v>
      </c>
      <c r="D91" s="92">
        <v>1</v>
      </c>
      <c r="E91" s="58" t="s">
        <v>123</v>
      </c>
      <c r="F91" s="82"/>
      <c r="G91" s="82"/>
      <c r="H91" s="60">
        <f>SUM(F91:G91)*D91</f>
        <v>0</v>
      </c>
      <c r="I91" s="6">
        <f t="shared" si="11"/>
        <v>0</v>
      </c>
      <c r="J91" s="6">
        <f t="shared" si="11"/>
        <v>0</v>
      </c>
      <c r="K91" s="61">
        <f>SUM(I91:J91)*D91</f>
        <v>0</v>
      </c>
    </row>
    <row r="92" spans="1:11" ht="12.75">
      <c r="A92" s="4"/>
      <c r="B92" s="56" t="s">
        <v>9</v>
      </c>
      <c r="C92" s="17" t="s">
        <v>127</v>
      </c>
      <c r="D92" s="92">
        <v>12</v>
      </c>
      <c r="E92" s="63" t="s">
        <v>124</v>
      </c>
      <c r="F92" s="5"/>
      <c r="G92" s="78"/>
      <c r="H92" s="60">
        <f aca="true" t="shared" si="12" ref="H92:H102">SUM(F92:G92)*D92</f>
        <v>0</v>
      </c>
      <c r="I92" s="6">
        <f t="shared" si="11"/>
        <v>0</v>
      </c>
      <c r="J92" s="6">
        <f t="shared" si="11"/>
        <v>0</v>
      </c>
      <c r="K92" s="61">
        <f>SUM(I92:J92)*D92</f>
        <v>0</v>
      </c>
    </row>
    <row r="93" spans="1:11" ht="12.75">
      <c r="A93" s="4"/>
      <c r="B93" s="56" t="s">
        <v>10</v>
      </c>
      <c r="C93" s="17" t="s">
        <v>128</v>
      </c>
      <c r="D93" s="92">
        <v>4</v>
      </c>
      <c r="E93" s="63" t="s">
        <v>123</v>
      </c>
      <c r="F93" s="5"/>
      <c r="G93" s="78"/>
      <c r="H93" s="60">
        <f t="shared" si="12"/>
        <v>0</v>
      </c>
      <c r="I93" s="6">
        <f t="shared" si="11"/>
        <v>0</v>
      </c>
      <c r="J93" s="6">
        <f t="shared" si="11"/>
        <v>0</v>
      </c>
      <c r="K93" s="61">
        <f>SUM(I93:J93)*D93</f>
        <v>0</v>
      </c>
    </row>
    <row r="94" spans="1:11" ht="15.75">
      <c r="A94" s="4"/>
      <c r="B94" s="56" t="s">
        <v>11</v>
      </c>
      <c r="C94" s="17" t="s">
        <v>252</v>
      </c>
      <c r="D94" s="92">
        <v>12</v>
      </c>
      <c r="E94" s="63" t="s">
        <v>124</v>
      </c>
      <c r="F94" s="5"/>
      <c r="G94" s="78"/>
      <c r="H94" s="60">
        <f t="shared" si="12"/>
        <v>0</v>
      </c>
      <c r="I94" s="6">
        <f t="shared" si="11"/>
        <v>0</v>
      </c>
      <c r="J94" s="6">
        <f t="shared" si="11"/>
        <v>0</v>
      </c>
      <c r="K94" s="61">
        <f>SUM(I94:J94)*D94</f>
        <v>0</v>
      </c>
    </row>
    <row r="95" spans="1:11" ht="12.75">
      <c r="A95" s="4"/>
      <c r="B95" s="56" t="s">
        <v>12</v>
      </c>
      <c r="C95" s="17" t="s">
        <v>129</v>
      </c>
      <c r="D95" s="92">
        <v>12</v>
      </c>
      <c r="E95" s="63" t="s">
        <v>124</v>
      </c>
      <c r="F95" s="5"/>
      <c r="G95" s="78"/>
      <c r="H95" s="60">
        <f t="shared" si="12"/>
        <v>0</v>
      </c>
      <c r="I95" s="6">
        <f t="shared" si="11"/>
        <v>0</v>
      </c>
      <c r="J95" s="6">
        <f t="shared" si="11"/>
        <v>0</v>
      </c>
      <c r="K95" s="61">
        <f aca="true" t="shared" si="13" ref="K95:K102">SUM(I95:J95)*D95</f>
        <v>0</v>
      </c>
    </row>
    <row r="96" spans="1:11" ht="12.75">
      <c r="A96" s="4"/>
      <c r="B96" s="56" t="s">
        <v>15</v>
      </c>
      <c r="C96" s="17" t="s">
        <v>130</v>
      </c>
      <c r="D96" s="92">
        <v>6</v>
      </c>
      <c r="E96" s="63" t="s">
        <v>123</v>
      </c>
      <c r="F96" s="5"/>
      <c r="G96" s="78"/>
      <c r="H96" s="60">
        <f t="shared" si="12"/>
        <v>0</v>
      </c>
      <c r="I96" s="6">
        <f t="shared" si="11"/>
        <v>0</v>
      </c>
      <c r="J96" s="6">
        <f t="shared" si="11"/>
        <v>0</v>
      </c>
      <c r="K96" s="61">
        <f t="shared" si="13"/>
        <v>0</v>
      </c>
    </row>
    <row r="97" spans="1:11" ht="12.75">
      <c r="A97" s="4"/>
      <c r="B97" s="56" t="s">
        <v>13</v>
      </c>
      <c r="C97" s="17" t="s">
        <v>131</v>
      </c>
      <c r="D97" s="92">
        <v>4</v>
      </c>
      <c r="E97" s="63" t="s">
        <v>123</v>
      </c>
      <c r="F97" s="5"/>
      <c r="G97" s="78"/>
      <c r="H97" s="60">
        <f t="shared" si="12"/>
        <v>0</v>
      </c>
      <c r="I97" s="6">
        <f t="shared" si="11"/>
        <v>0</v>
      </c>
      <c r="J97" s="6">
        <f t="shared" si="11"/>
        <v>0</v>
      </c>
      <c r="K97" s="61">
        <f t="shared" si="13"/>
        <v>0</v>
      </c>
    </row>
    <row r="98" spans="1:11" ht="12.75">
      <c r="A98" s="4"/>
      <c r="B98" s="56" t="s">
        <v>14</v>
      </c>
      <c r="C98" s="17" t="s">
        <v>132</v>
      </c>
      <c r="D98" s="92">
        <v>1</v>
      </c>
      <c r="E98" s="63" t="s">
        <v>123</v>
      </c>
      <c r="F98" s="5"/>
      <c r="G98" s="78"/>
      <c r="H98" s="60">
        <f t="shared" si="12"/>
        <v>0</v>
      </c>
      <c r="I98" s="6">
        <f t="shared" si="11"/>
        <v>0</v>
      </c>
      <c r="J98" s="6">
        <f t="shared" si="11"/>
        <v>0</v>
      </c>
      <c r="K98" s="61">
        <f t="shared" si="13"/>
        <v>0</v>
      </c>
    </row>
    <row r="99" spans="1:11" ht="12.75">
      <c r="A99" s="4"/>
      <c r="B99" s="56" t="s">
        <v>277</v>
      </c>
      <c r="C99" s="17" t="s">
        <v>133</v>
      </c>
      <c r="D99" s="92">
        <v>1</v>
      </c>
      <c r="E99" s="63" t="s">
        <v>123</v>
      </c>
      <c r="F99" s="5"/>
      <c r="G99" s="78"/>
      <c r="H99" s="60">
        <f t="shared" si="12"/>
        <v>0</v>
      </c>
      <c r="I99" s="6">
        <f t="shared" si="11"/>
        <v>0</v>
      </c>
      <c r="J99" s="6">
        <f t="shared" si="11"/>
        <v>0</v>
      </c>
      <c r="K99" s="61">
        <f t="shared" si="13"/>
        <v>0</v>
      </c>
    </row>
    <row r="100" spans="1:11" ht="12.75">
      <c r="A100" s="4"/>
      <c r="B100" s="56" t="s">
        <v>278</v>
      </c>
      <c r="C100" s="17" t="s">
        <v>134</v>
      </c>
      <c r="D100" s="92">
        <v>150</v>
      </c>
      <c r="E100" s="63" t="s">
        <v>135</v>
      </c>
      <c r="F100" s="5"/>
      <c r="G100" s="78"/>
      <c r="H100" s="60">
        <f t="shared" si="12"/>
        <v>0</v>
      </c>
      <c r="I100" s="6">
        <f t="shared" si="11"/>
        <v>0</v>
      </c>
      <c r="J100" s="6">
        <f t="shared" si="11"/>
        <v>0</v>
      </c>
      <c r="K100" s="61">
        <f t="shared" si="13"/>
        <v>0</v>
      </c>
    </row>
    <row r="101" spans="1:11" ht="12.75">
      <c r="A101" s="4"/>
      <c r="B101" s="56" t="s">
        <v>279</v>
      </c>
      <c r="C101" s="17" t="s">
        <v>136</v>
      </c>
      <c r="D101" s="92">
        <v>3</v>
      </c>
      <c r="E101" s="63" t="s">
        <v>124</v>
      </c>
      <c r="F101" s="5"/>
      <c r="G101" s="78"/>
      <c r="H101" s="60">
        <f t="shared" si="12"/>
        <v>0</v>
      </c>
      <c r="I101" s="6">
        <f t="shared" si="11"/>
        <v>0</v>
      </c>
      <c r="J101" s="6">
        <f t="shared" si="11"/>
        <v>0</v>
      </c>
      <c r="K101" s="61">
        <f t="shared" si="13"/>
        <v>0</v>
      </c>
    </row>
    <row r="102" spans="1:11" ht="12.75">
      <c r="A102" s="4"/>
      <c r="B102" s="56" t="s">
        <v>280</v>
      </c>
      <c r="C102" s="17" t="s">
        <v>137</v>
      </c>
      <c r="D102" s="92">
        <v>12</v>
      </c>
      <c r="E102" s="63" t="s">
        <v>123</v>
      </c>
      <c r="F102" s="5"/>
      <c r="G102" s="78"/>
      <c r="H102" s="60">
        <f t="shared" si="12"/>
        <v>0</v>
      </c>
      <c r="I102" s="6">
        <f t="shared" si="11"/>
        <v>0</v>
      </c>
      <c r="J102" s="6">
        <f t="shared" si="11"/>
        <v>0</v>
      </c>
      <c r="K102" s="61">
        <f t="shared" si="13"/>
        <v>0</v>
      </c>
    </row>
    <row r="103" spans="1:11" ht="12.75">
      <c r="A103" s="4"/>
      <c r="B103" s="9">
        <v>2</v>
      </c>
      <c r="C103" s="10" t="s">
        <v>138</v>
      </c>
      <c r="D103" s="41"/>
      <c r="E103" s="42"/>
      <c r="F103" s="13"/>
      <c r="G103" s="13"/>
      <c r="H103" s="13"/>
      <c r="I103" s="59"/>
      <c r="J103" s="59"/>
      <c r="K103" s="61"/>
    </row>
    <row r="104" spans="1:11" ht="25.5">
      <c r="A104" s="4"/>
      <c r="B104" s="56" t="s">
        <v>6</v>
      </c>
      <c r="C104" s="57" t="s">
        <v>139</v>
      </c>
      <c r="D104" s="62"/>
      <c r="E104" s="58"/>
      <c r="F104" s="59"/>
      <c r="G104" s="59"/>
      <c r="H104" s="60"/>
      <c r="I104" s="59"/>
      <c r="J104" s="59"/>
      <c r="K104" s="61"/>
    </row>
    <row r="105" spans="1:11" ht="12.75">
      <c r="A105" s="4"/>
      <c r="B105" s="56" t="s">
        <v>281</v>
      </c>
      <c r="C105" s="57" t="s">
        <v>140</v>
      </c>
      <c r="D105" s="92">
        <v>90</v>
      </c>
      <c r="E105" s="58" t="s">
        <v>124</v>
      </c>
      <c r="F105" s="82"/>
      <c r="G105" s="82"/>
      <c r="H105" s="60">
        <f aca="true" t="shared" si="14" ref="H105:H115">SUM(F105:G105)*D105</f>
        <v>0</v>
      </c>
      <c r="I105" s="6">
        <f aca="true" t="shared" si="15" ref="I105:J115">IF(F105="x,xx","x,xx",ROUND(F105*(1+$K$4),2))</f>
        <v>0</v>
      </c>
      <c r="J105" s="6">
        <f t="shared" si="15"/>
        <v>0</v>
      </c>
      <c r="K105" s="61">
        <f aca="true" t="shared" si="16" ref="K105:K115">SUM(I105:J105)*D105</f>
        <v>0</v>
      </c>
    </row>
    <row r="106" spans="1:11" ht="25.5">
      <c r="A106" s="4"/>
      <c r="B106" s="56" t="s">
        <v>282</v>
      </c>
      <c r="C106" s="57" t="s">
        <v>272</v>
      </c>
      <c r="D106" s="92">
        <v>150</v>
      </c>
      <c r="E106" s="58" t="s">
        <v>124</v>
      </c>
      <c r="F106" s="82"/>
      <c r="G106" s="82"/>
      <c r="H106" s="60">
        <f t="shared" si="14"/>
        <v>0</v>
      </c>
      <c r="I106" s="6">
        <f t="shared" si="15"/>
        <v>0</v>
      </c>
      <c r="J106" s="6">
        <f t="shared" si="15"/>
        <v>0</v>
      </c>
      <c r="K106" s="61">
        <f t="shared" si="16"/>
        <v>0</v>
      </c>
    </row>
    <row r="107" spans="1:11" ht="28.5">
      <c r="A107" s="4"/>
      <c r="B107" s="56" t="s">
        <v>18</v>
      </c>
      <c r="C107" s="57" t="s">
        <v>265</v>
      </c>
      <c r="D107" s="92">
        <v>2</v>
      </c>
      <c r="E107" s="58" t="s">
        <v>141</v>
      </c>
      <c r="F107" s="82"/>
      <c r="G107" s="82"/>
      <c r="H107" s="60">
        <f t="shared" si="14"/>
        <v>0</v>
      </c>
      <c r="I107" s="6">
        <f t="shared" si="15"/>
        <v>0</v>
      </c>
      <c r="J107" s="6">
        <f t="shared" si="15"/>
        <v>0</v>
      </c>
      <c r="K107" s="61">
        <f t="shared" si="16"/>
        <v>0</v>
      </c>
    </row>
    <row r="108" spans="1:11" ht="12.75">
      <c r="A108" s="4"/>
      <c r="B108" s="56" t="s">
        <v>19</v>
      </c>
      <c r="C108" s="57" t="s">
        <v>266</v>
      </c>
      <c r="D108" s="92">
        <v>2</v>
      </c>
      <c r="E108" s="58" t="s">
        <v>141</v>
      </c>
      <c r="F108" s="82"/>
      <c r="G108" s="82"/>
      <c r="H108" s="60">
        <f>SUM(F108:G108)*D108</f>
        <v>0</v>
      </c>
      <c r="I108" s="6">
        <f t="shared" si="15"/>
        <v>0</v>
      </c>
      <c r="J108" s="6">
        <f t="shared" si="15"/>
        <v>0</v>
      </c>
      <c r="K108" s="61">
        <f>SUM(I108:J108)*D108</f>
        <v>0</v>
      </c>
    </row>
    <row r="109" spans="1:11" ht="25.5">
      <c r="A109" s="4"/>
      <c r="B109" s="56" t="s">
        <v>20</v>
      </c>
      <c r="C109" s="57" t="s">
        <v>267</v>
      </c>
      <c r="D109" s="92">
        <v>6</v>
      </c>
      <c r="E109" s="58" t="s">
        <v>124</v>
      </c>
      <c r="F109" s="82"/>
      <c r="G109" s="82"/>
      <c r="H109" s="60">
        <f>SUM(F109:G109)*D109</f>
        <v>0</v>
      </c>
      <c r="I109" s="6">
        <f t="shared" si="15"/>
        <v>0</v>
      </c>
      <c r="J109" s="6">
        <f t="shared" si="15"/>
        <v>0</v>
      </c>
      <c r="K109" s="61">
        <f>SUM(I109:J109)*D109</f>
        <v>0</v>
      </c>
    </row>
    <row r="110" spans="1:11" ht="41.25">
      <c r="A110" s="4"/>
      <c r="B110" s="56" t="s">
        <v>21</v>
      </c>
      <c r="C110" s="57" t="s">
        <v>270</v>
      </c>
      <c r="D110" s="92">
        <v>1</v>
      </c>
      <c r="E110" s="58" t="s">
        <v>141</v>
      </c>
      <c r="F110" s="82"/>
      <c r="G110" s="82"/>
      <c r="H110" s="60">
        <f>SUM(F110:G110)*D110</f>
        <v>0</v>
      </c>
      <c r="I110" s="6">
        <f t="shared" si="15"/>
        <v>0</v>
      </c>
      <c r="J110" s="6">
        <f t="shared" si="15"/>
        <v>0</v>
      </c>
      <c r="K110" s="61">
        <f>SUM(I110:J110)*D110</f>
        <v>0</v>
      </c>
    </row>
    <row r="111" spans="1:11" ht="12.75">
      <c r="A111" s="4"/>
      <c r="B111" s="56" t="s">
        <v>49</v>
      </c>
      <c r="C111" s="57" t="s">
        <v>142</v>
      </c>
      <c r="D111" s="92">
        <v>3</v>
      </c>
      <c r="E111" s="58" t="s">
        <v>124</v>
      </c>
      <c r="F111" s="82"/>
      <c r="G111" s="82"/>
      <c r="H111" s="60">
        <f t="shared" si="14"/>
        <v>0</v>
      </c>
      <c r="I111" s="6">
        <f t="shared" si="15"/>
        <v>0</v>
      </c>
      <c r="J111" s="6">
        <f t="shared" si="15"/>
        <v>0</v>
      </c>
      <c r="K111" s="61">
        <f t="shared" si="16"/>
        <v>0</v>
      </c>
    </row>
    <row r="112" spans="1:11" ht="25.5">
      <c r="A112" s="4"/>
      <c r="B112" s="56" t="s">
        <v>50</v>
      </c>
      <c r="C112" s="57" t="s">
        <v>274</v>
      </c>
      <c r="D112" s="92">
        <v>2</v>
      </c>
      <c r="E112" s="58" t="s">
        <v>123</v>
      </c>
      <c r="F112" s="82"/>
      <c r="G112" s="82"/>
      <c r="H112" s="60">
        <f t="shared" si="14"/>
        <v>0</v>
      </c>
      <c r="I112" s="6">
        <f t="shared" si="15"/>
        <v>0</v>
      </c>
      <c r="J112" s="6">
        <f t="shared" si="15"/>
        <v>0</v>
      </c>
      <c r="K112" s="61">
        <f t="shared" si="16"/>
        <v>0</v>
      </c>
    </row>
    <row r="113" spans="1:11" ht="12.75">
      <c r="A113" s="4"/>
      <c r="B113" s="56" t="s">
        <v>51</v>
      </c>
      <c r="C113" s="57" t="s">
        <v>143</v>
      </c>
      <c r="D113" s="92">
        <v>2</v>
      </c>
      <c r="E113" s="58" t="s">
        <v>144</v>
      </c>
      <c r="F113" s="82"/>
      <c r="G113" s="82"/>
      <c r="H113" s="60">
        <f>SUM(F113:G113)*D113</f>
        <v>0</v>
      </c>
      <c r="I113" s="6">
        <f t="shared" si="15"/>
        <v>0</v>
      </c>
      <c r="J113" s="6">
        <f t="shared" si="15"/>
        <v>0</v>
      </c>
      <c r="K113" s="61">
        <f>SUM(I113:J113)*D113</f>
        <v>0</v>
      </c>
    </row>
    <row r="114" spans="1:11" ht="12.75">
      <c r="A114" s="4"/>
      <c r="B114" s="56" t="s">
        <v>52</v>
      </c>
      <c r="C114" s="57" t="s">
        <v>145</v>
      </c>
      <c r="D114" s="92">
        <v>1</v>
      </c>
      <c r="E114" s="58" t="s">
        <v>144</v>
      </c>
      <c r="F114" s="82"/>
      <c r="G114" s="82"/>
      <c r="H114" s="60">
        <f>SUM(F114:G114)*D114</f>
        <v>0</v>
      </c>
      <c r="I114" s="6">
        <f t="shared" si="15"/>
        <v>0</v>
      </c>
      <c r="J114" s="6">
        <f t="shared" si="15"/>
        <v>0</v>
      </c>
      <c r="K114" s="61">
        <f>SUM(I114:J114)*D114</f>
        <v>0</v>
      </c>
    </row>
    <row r="115" spans="1:11" ht="12.75">
      <c r="A115" s="4"/>
      <c r="B115" s="56" t="s">
        <v>53</v>
      </c>
      <c r="C115" s="57" t="s">
        <v>146</v>
      </c>
      <c r="D115" s="92">
        <v>1</v>
      </c>
      <c r="E115" s="58" t="s">
        <v>123</v>
      </c>
      <c r="F115" s="82"/>
      <c r="G115" s="82"/>
      <c r="H115" s="60">
        <f t="shared" si="14"/>
        <v>0</v>
      </c>
      <c r="I115" s="6">
        <f t="shared" si="15"/>
        <v>0</v>
      </c>
      <c r="J115" s="6">
        <f t="shared" si="15"/>
        <v>0</v>
      </c>
      <c r="K115" s="61">
        <f t="shared" si="16"/>
        <v>0</v>
      </c>
    </row>
    <row r="116" spans="1:12" ht="12.75">
      <c r="A116" s="4"/>
      <c r="B116" s="16"/>
      <c r="C116" s="38" t="s">
        <v>147</v>
      </c>
      <c r="D116" s="11"/>
      <c r="E116" s="39"/>
      <c r="F116" s="43"/>
      <c r="G116" s="43"/>
      <c r="H116" s="43"/>
      <c r="I116" s="43">
        <f>SUMPRODUCT(D87:D115,I87:I115)</f>
        <v>0</v>
      </c>
      <c r="J116" s="43">
        <f>SUMPRODUCT(D87:D115,J87:J115)</f>
        <v>0</v>
      </c>
      <c r="K116" s="64">
        <f>SUM(K87:K115)</f>
        <v>0</v>
      </c>
      <c r="L116" s="116">
        <f>K116-J116-I116</f>
        <v>0</v>
      </c>
    </row>
    <row r="117" spans="1:11" ht="12.75">
      <c r="A117" s="4"/>
      <c r="B117" s="65">
        <v>3</v>
      </c>
      <c r="C117" s="66" t="s">
        <v>148</v>
      </c>
      <c r="D117" s="67"/>
      <c r="E117" s="68"/>
      <c r="F117" s="69"/>
      <c r="G117" s="69"/>
      <c r="H117" s="70"/>
      <c r="I117" s="69"/>
      <c r="J117" s="69"/>
      <c r="K117" s="71"/>
    </row>
    <row r="118" spans="1:11" ht="12.75">
      <c r="A118" s="4"/>
      <c r="B118" s="9" t="s">
        <v>16</v>
      </c>
      <c r="C118" s="10" t="s">
        <v>149</v>
      </c>
      <c r="D118" s="41"/>
      <c r="E118" s="42"/>
      <c r="F118" s="13"/>
      <c r="G118" s="13"/>
      <c r="H118" s="13"/>
      <c r="I118" s="13"/>
      <c r="J118" s="13"/>
      <c r="K118" s="55"/>
    </row>
    <row r="119" spans="1:11" ht="25.5">
      <c r="A119" s="4"/>
      <c r="B119" s="16" t="s">
        <v>283</v>
      </c>
      <c r="C119" s="17" t="s">
        <v>150</v>
      </c>
      <c r="D119" s="92">
        <v>300</v>
      </c>
      <c r="E119" s="63" t="s">
        <v>124</v>
      </c>
      <c r="F119" s="5"/>
      <c r="G119" s="78"/>
      <c r="H119" s="60">
        <f>SUM(F119:G119)*D119</f>
        <v>0</v>
      </c>
      <c r="I119" s="6">
        <f>IF(F119="x,xx","x,xx",ROUND(F119*(1+$K$4),2))</f>
        <v>0</v>
      </c>
      <c r="J119" s="6">
        <f>IF(G119="x,xx","x,xx",ROUND(G119*(1+$K$4),2))</f>
        <v>0</v>
      </c>
      <c r="K119" s="61">
        <f>SUM(I119:J119)*D119</f>
        <v>0</v>
      </c>
    </row>
    <row r="120" spans="1:11" ht="12.75">
      <c r="A120" s="4"/>
      <c r="B120" s="16" t="s">
        <v>284</v>
      </c>
      <c r="C120" s="17" t="s">
        <v>151</v>
      </c>
      <c r="D120" s="11"/>
      <c r="E120" s="63"/>
      <c r="F120" s="112"/>
      <c r="G120" s="13"/>
      <c r="H120" s="60"/>
      <c r="I120" s="6"/>
      <c r="J120" s="6"/>
      <c r="K120" s="61"/>
    </row>
    <row r="121" spans="1:11" ht="12.75">
      <c r="A121" s="4"/>
      <c r="B121" s="16" t="s">
        <v>285</v>
      </c>
      <c r="C121" s="17" t="s">
        <v>268</v>
      </c>
      <c r="D121" s="92">
        <v>3</v>
      </c>
      <c r="E121" s="63" t="s">
        <v>123</v>
      </c>
      <c r="F121" s="5"/>
      <c r="G121" s="78"/>
      <c r="H121" s="60">
        <f aca="true" t="shared" si="17" ref="H121:H144">SUM(F121:G121)*D121</f>
        <v>0</v>
      </c>
      <c r="I121" s="6">
        <f aca="true" t="shared" si="18" ref="I121:J128">IF(F121="x,xx","x,xx",ROUND(F121*(1+$K$4),2))</f>
        <v>0</v>
      </c>
      <c r="J121" s="6">
        <f t="shared" si="18"/>
        <v>0</v>
      </c>
      <c r="K121" s="61">
        <f aca="true" t="shared" si="19" ref="K121:K144">SUM(I121:J121)*D121</f>
        <v>0</v>
      </c>
    </row>
    <row r="122" spans="1:11" ht="12.75">
      <c r="A122" s="4"/>
      <c r="B122" s="16" t="s">
        <v>286</v>
      </c>
      <c r="C122" s="17" t="s">
        <v>275</v>
      </c>
      <c r="D122" s="92">
        <v>12</v>
      </c>
      <c r="E122" s="63" t="s">
        <v>124</v>
      </c>
      <c r="F122" s="5"/>
      <c r="G122" s="78"/>
      <c r="H122" s="60">
        <f t="shared" si="17"/>
        <v>0</v>
      </c>
      <c r="I122" s="6">
        <f t="shared" si="18"/>
        <v>0</v>
      </c>
      <c r="J122" s="6">
        <f t="shared" si="18"/>
        <v>0</v>
      </c>
      <c r="K122" s="61">
        <f t="shared" si="19"/>
        <v>0</v>
      </c>
    </row>
    <row r="123" spans="1:11" ht="12.75">
      <c r="A123" s="4"/>
      <c r="B123" s="16" t="s">
        <v>287</v>
      </c>
      <c r="C123" s="17" t="s">
        <v>258</v>
      </c>
      <c r="D123" s="92">
        <v>20</v>
      </c>
      <c r="E123" s="63" t="s">
        <v>124</v>
      </c>
      <c r="F123" s="5"/>
      <c r="G123" s="78"/>
      <c r="H123" s="60">
        <f>SUM(F123:G123)*D123</f>
        <v>0</v>
      </c>
      <c r="I123" s="6">
        <f t="shared" si="18"/>
        <v>0</v>
      </c>
      <c r="J123" s="6">
        <f t="shared" si="18"/>
        <v>0</v>
      </c>
      <c r="K123" s="61">
        <f>SUM(I123:J123)*D123</f>
        <v>0</v>
      </c>
    </row>
    <row r="124" spans="1:11" ht="25.5">
      <c r="A124" s="4"/>
      <c r="B124" s="16" t="s">
        <v>288</v>
      </c>
      <c r="C124" s="17" t="s">
        <v>259</v>
      </c>
      <c r="D124" s="92">
        <v>20</v>
      </c>
      <c r="E124" s="63" t="s">
        <v>123</v>
      </c>
      <c r="F124" s="5"/>
      <c r="G124" s="78"/>
      <c r="H124" s="60">
        <f>SUM(F124:G124)*D124</f>
        <v>0</v>
      </c>
      <c r="I124" s="6">
        <f t="shared" si="18"/>
        <v>0</v>
      </c>
      <c r="J124" s="6">
        <f t="shared" si="18"/>
        <v>0</v>
      </c>
      <c r="K124" s="61">
        <f>SUM(I124:J124)*D124</f>
        <v>0</v>
      </c>
    </row>
    <row r="125" spans="1:11" ht="12.75">
      <c r="A125" s="4"/>
      <c r="B125" s="16" t="s">
        <v>289</v>
      </c>
      <c r="C125" s="17" t="s">
        <v>260</v>
      </c>
      <c r="D125" s="92">
        <v>20</v>
      </c>
      <c r="E125" s="63" t="s">
        <v>123</v>
      </c>
      <c r="F125" s="5"/>
      <c r="G125" s="78"/>
      <c r="H125" s="60">
        <f>SUM(F125:G125)*D125</f>
        <v>0</v>
      </c>
      <c r="I125" s="6">
        <f t="shared" si="18"/>
        <v>0</v>
      </c>
      <c r="J125" s="6">
        <f t="shared" si="18"/>
        <v>0</v>
      </c>
      <c r="K125" s="61">
        <f>SUM(I125:J125)*D125</f>
        <v>0</v>
      </c>
    </row>
    <row r="126" spans="1:11" ht="12.75">
      <c r="A126" s="4"/>
      <c r="B126" s="16" t="s">
        <v>290</v>
      </c>
      <c r="C126" s="17" t="s">
        <v>128</v>
      </c>
      <c r="D126" s="92">
        <v>4</v>
      </c>
      <c r="E126" s="63" t="s">
        <v>123</v>
      </c>
      <c r="F126" s="5"/>
      <c r="G126" s="78"/>
      <c r="H126" s="60">
        <f t="shared" si="17"/>
        <v>0</v>
      </c>
      <c r="I126" s="6">
        <f t="shared" si="18"/>
        <v>0</v>
      </c>
      <c r="J126" s="6">
        <f t="shared" si="18"/>
        <v>0</v>
      </c>
      <c r="K126" s="61">
        <f t="shared" si="19"/>
        <v>0</v>
      </c>
    </row>
    <row r="127" spans="1:11" ht="25.5">
      <c r="A127" s="4"/>
      <c r="B127" s="16" t="s">
        <v>291</v>
      </c>
      <c r="C127" s="17" t="s">
        <v>152</v>
      </c>
      <c r="D127" s="92">
        <v>2</v>
      </c>
      <c r="E127" s="63" t="s">
        <v>123</v>
      </c>
      <c r="F127" s="5"/>
      <c r="G127" s="78"/>
      <c r="H127" s="60">
        <f t="shared" si="17"/>
        <v>0</v>
      </c>
      <c r="I127" s="6">
        <f t="shared" si="18"/>
        <v>0</v>
      </c>
      <c r="J127" s="6">
        <f t="shared" si="18"/>
        <v>0</v>
      </c>
      <c r="K127" s="61">
        <f t="shared" si="19"/>
        <v>0</v>
      </c>
    </row>
    <row r="128" spans="1:11" ht="12.75">
      <c r="A128" s="4"/>
      <c r="B128" s="16" t="s">
        <v>292</v>
      </c>
      <c r="C128" s="17" t="s">
        <v>153</v>
      </c>
      <c r="D128" s="92">
        <v>9</v>
      </c>
      <c r="E128" s="63" t="s">
        <v>124</v>
      </c>
      <c r="F128" s="5"/>
      <c r="G128" s="78"/>
      <c r="H128" s="60">
        <f t="shared" si="17"/>
        <v>0</v>
      </c>
      <c r="I128" s="6">
        <f t="shared" si="18"/>
        <v>0</v>
      </c>
      <c r="J128" s="6">
        <f t="shared" si="18"/>
        <v>0</v>
      </c>
      <c r="K128" s="61">
        <f t="shared" si="19"/>
        <v>0</v>
      </c>
    </row>
    <row r="129" spans="1:11" ht="25.5">
      <c r="A129" s="4"/>
      <c r="B129" s="16" t="s">
        <v>293</v>
      </c>
      <c r="C129" s="17" t="s">
        <v>154</v>
      </c>
      <c r="D129" s="11"/>
      <c r="E129" s="63"/>
      <c r="F129" s="6"/>
      <c r="G129" s="13"/>
      <c r="H129" s="60"/>
      <c r="I129" s="6"/>
      <c r="J129" s="6"/>
      <c r="K129" s="61"/>
    </row>
    <row r="130" spans="1:11" ht="12.75">
      <c r="A130" s="4"/>
      <c r="B130" s="22" t="s">
        <v>294</v>
      </c>
      <c r="C130" s="17" t="s">
        <v>155</v>
      </c>
      <c r="D130" s="92">
        <v>2</v>
      </c>
      <c r="E130" s="63" t="s">
        <v>123</v>
      </c>
      <c r="F130" s="5"/>
      <c r="G130" s="78"/>
      <c r="H130" s="60">
        <f>SUM(F130:G130)*D130</f>
        <v>0</v>
      </c>
      <c r="I130" s="6">
        <f>IF(F130="x,xx","x,xx",ROUND(F130*(1+$K$4),2))</f>
        <v>0</v>
      </c>
      <c r="J130" s="6">
        <f>IF(G130="x,xx","x,xx",ROUND(G130*(1+$K$4),2))</f>
        <v>0</v>
      </c>
      <c r="K130" s="61">
        <f>SUM(I130:J130)*D130</f>
        <v>0</v>
      </c>
    </row>
    <row r="131" spans="1:11" ht="12.75">
      <c r="A131" s="4"/>
      <c r="B131" s="16" t="s">
        <v>295</v>
      </c>
      <c r="C131" s="17" t="s">
        <v>156</v>
      </c>
      <c r="D131" s="11"/>
      <c r="E131" s="63"/>
      <c r="F131" s="6"/>
      <c r="G131" s="13"/>
      <c r="H131" s="60"/>
      <c r="I131" s="6"/>
      <c r="J131" s="6"/>
      <c r="K131" s="61"/>
    </row>
    <row r="132" spans="1:11" ht="12.75">
      <c r="A132" s="4"/>
      <c r="B132" s="22" t="s">
        <v>296</v>
      </c>
      <c r="C132" s="17" t="s">
        <v>155</v>
      </c>
      <c r="D132" s="92">
        <v>2</v>
      </c>
      <c r="E132" s="63" t="s">
        <v>123</v>
      </c>
      <c r="F132" s="5"/>
      <c r="G132" s="78"/>
      <c r="H132" s="60">
        <f t="shared" si="17"/>
        <v>0</v>
      </c>
      <c r="I132" s="6">
        <f aca="true" t="shared" si="20" ref="I132:J137">IF(F132="x,xx","x,xx",ROUND(F132*(1+$K$4),2))</f>
        <v>0</v>
      </c>
      <c r="J132" s="6">
        <f t="shared" si="20"/>
        <v>0</v>
      </c>
      <c r="K132" s="61">
        <f t="shared" si="19"/>
        <v>0</v>
      </c>
    </row>
    <row r="133" spans="1:11" ht="63">
      <c r="A133" s="4"/>
      <c r="B133" s="22" t="s">
        <v>297</v>
      </c>
      <c r="C133" s="57" t="s">
        <v>253</v>
      </c>
      <c r="D133" s="92">
        <v>6</v>
      </c>
      <c r="E133" s="58" t="s">
        <v>141</v>
      </c>
      <c r="F133" s="82"/>
      <c r="G133" s="82"/>
      <c r="H133" s="60">
        <f>SUM(F133:G133)*D133</f>
        <v>0</v>
      </c>
      <c r="I133" s="6">
        <f t="shared" si="20"/>
        <v>0</v>
      </c>
      <c r="J133" s="6">
        <f t="shared" si="20"/>
        <v>0</v>
      </c>
      <c r="K133" s="61">
        <f>SUM(I133:J133)*D133</f>
        <v>0</v>
      </c>
    </row>
    <row r="134" spans="1:11" ht="75.75">
      <c r="A134" s="4"/>
      <c r="B134" s="22" t="s">
        <v>298</v>
      </c>
      <c r="C134" s="57" t="s">
        <v>269</v>
      </c>
      <c r="D134" s="92">
        <v>6</v>
      </c>
      <c r="E134" s="58" t="s">
        <v>141</v>
      </c>
      <c r="F134" s="82"/>
      <c r="G134" s="82"/>
      <c r="H134" s="60">
        <f>SUM(F134:G134)*D134</f>
        <v>0</v>
      </c>
      <c r="I134" s="6">
        <f t="shared" si="20"/>
        <v>0</v>
      </c>
      <c r="J134" s="6">
        <f t="shared" si="20"/>
        <v>0</v>
      </c>
      <c r="K134" s="61">
        <f>SUM(I134:J134)*D134</f>
        <v>0</v>
      </c>
    </row>
    <row r="135" spans="1:11" ht="89.25">
      <c r="A135" s="4"/>
      <c r="B135" s="22" t="s">
        <v>299</v>
      </c>
      <c r="C135" s="17" t="s">
        <v>256</v>
      </c>
      <c r="D135" s="92">
        <v>7</v>
      </c>
      <c r="E135" s="63" t="s">
        <v>123</v>
      </c>
      <c r="F135" s="5"/>
      <c r="G135" s="78"/>
      <c r="H135" s="60">
        <f t="shared" si="17"/>
        <v>0</v>
      </c>
      <c r="I135" s="6">
        <f t="shared" si="20"/>
        <v>0</v>
      </c>
      <c r="J135" s="6">
        <f t="shared" si="20"/>
        <v>0</v>
      </c>
      <c r="K135" s="61">
        <f t="shared" si="19"/>
        <v>0</v>
      </c>
    </row>
    <row r="136" spans="1:11" ht="89.25">
      <c r="A136" s="4"/>
      <c r="B136" s="22" t="s">
        <v>300</v>
      </c>
      <c r="C136" s="17" t="s">
        <v>257</v>
      </c>
      <c r="D136" s="92">
        <v>2</v>
      </c>
      <c r="E136" s="63" t="s">
        <v>123</v>
      </c>
      <c r="F136" s="5"/>
      <c r="G136" s="78"/>
      <c r="H136" s="60">
        <f>SUM(F136:G136)*D136</f>
        <v>0</v>
      </c>
      <c r="I136" s="6">
        <f t="shared" si="20"/>
        <v>0</v>
      </c>
      <c r="J136" s="6">
        <f t="shared" si="20"/>
        <v>0</v>
      </c>
      <c r="K136" s="61">
        <f>SUM(I136:J136)*D136</f>
        <v>0</v>
      </c>
    </row>
    <row r="137" spans="1:11" ht="12.75">
      <c r="A137" s="4"/>
      <c r="B137" s="22" t="s">
        <v>301</v>
      </c>
      <c r="C137" s="72" t="s">
        <v>157</v>
      </c>
      <c r="D137" s="92">
        <v>30</v>
      </c>
      <c r="E137" s="73" t="s">
        <v>124</v>
      </c>
      <c r="F137" s="5"/>
      <c r="G137" s="78"/>
      <c r="H137" s="60">
        <f t="shared" si="17"/>
        <v>0</v>
      </c>
      <c r="I137" s="6">
        <f t="shared" si="20"/>
        <v>0</v>
      </c>
      <c r="J137" s="6">
        <f t="shared" si="20"/>
        <v>0</v>
      </c>
      <c r="K137" s="61">
        <f t="shared" si="19"/>
        <v>0</v>
      </c>
    </row>
    <row r="138" spans="1:11" ht="12.75">
      <c r="A138" s="4"/>
      <c r="B138" s="9" t="s">
        <v>17</v>
      </c>
      <c r="C138" s="10" t="s">
        <v>158</v>
      </c>
      <c r="D138" s="41"/>
      <c r="E138" s="42"/>
      <c r="F138" s="13"/>
      <c r="G138" s="13"/>
      <c r="H138" s="60"/>
      <c r="I138" s="6"/>
      <c r="J138" s="6"/>
      <c r="K138" s="61"/>
    </row>
    <row r="139" spans="1:11" ht="12.75">
      <c r="A139" s="4"/>
      <c r="B139" s="16" t="s">
        <v>302</v>
      </c>
      <c r="C139" s="17" t="s">
        <v>159</v>
      </c>
      <c r="D139" s="92">
        <v>12</v>
      </c>
      <c r="E139" s="63" t="s">
        <v>124</v>
      </c>
      <c r="F139" s="5"/>
      <c r="G139" s="78"/>
      <c r="H139" s="60">
        <f t="shared" si="17"/>
        <v>0</v>
      </c>
      <c r="I139" s="6">
        <f aca="true" t="shared" si="21" ref="I139:J144">IF(F139="x,xx","x,xx",ROUND(F139*(1+$K$4),2))</f>
        <v>0</v>
      </c>
      <c r="J139" s="6">
        <f t="shared" si="21"/>
        <v>0</v>
      </c>
      <c r="K139" s="61">
        <f t="shared" si="19"/>
        <v>0</v>
      </c>
    </row>
    <row r="140" spans="1:11" ht="25.5">
      <c r="A140" s="4"/>
      <c r="B140" s="16" t="s">
        <v>303</v>
      </c>
      <c r="C140" s="17" t="s">
        <v>160</v>
      </c>
      <c r="D140" s="92">
        <v>3</v>
      </c>
      <c r="E140" s="63" t="s">
        <v>123</v>
      </c>
      <c r="F140" s="5"/>
      <c r="G140" s="78"/>
      <c r="H140" s="60">
        <f t="shared" si="17"/>
        <v>0</v>
      </c>
      <c r="I140" s="6">
        <f t="shared" si="21"/>
        <v>0</v>
      </c>
      <c r="J140" s="6">
        <f t="shared" si="21"/>
        <v>0</v>
      </c>
      <c r="K140" s="61">
        <f t="shared" si="19"/>
        <v>0</v>
      </c>
    </row>
    <row r="141" spans="1:11" ht="12.75">
      <c r="A141" s="4"/>
      <c r="B141" s="16" t="s">
        <v>304</v>
      </c>
      <c r="C141" s="17" t="s">
        <v>128</v>
      </c>
      <c r="D141" s="92">
        <v>4</v>
      </c>
      <c r="E141" s="63" t="s">
        <v>123</v>
      </c>
      <c r="F141" s="5"/>
      <c r="G141" s="78"/>
      <c r="H141" s="60">
        <f t="shared" si="17"/>
        <v>0</v>
      </c>
      <c r="I141" s="6">
        <f t="shared" si="21"/>
        <v>0</v>
      </c>
      <c r="J141" s="6">
        <f t="shared" si="21"/>
        <v>0</v>
      </c>
      <c r="K141" s="61">
        <f t="shared" si="19"/>
        <v>0</v>
      </c>
    </row>
    <row r="142" spans="1:11" ht="25.5">
      <c r="A142" s="4"/>
      <c r="B142" s="16" t="s">
        <v>305</v>
      </c>
      <c r="C142" s="17" t="s">
        <v>161</v>
      </c>
      <c r="D142" s="92">
        <v>150</v>
      </c>
      <c r="E142" s="63" t="s">
        <v>124</v>
      </c>
      <c r="F142" s="5"/>
      <c r="G142" s="78"/>
      <c r="H142" s="60">
        <f t="shared" si="17"/>
        <v>0</v>
      </c>
      <c r="I142" s="6">
        <f t="shared" si="21"/>
        <v>0</v>
      </c>
      <c r="J142" s="6">
        <f t="shared" si="21"/>
        <v>0</v>
      </c>
      <c r="K142" s="61">
        <f t="shared" si="19"/>
        <v>0</v>
      </c>
    </row>
    <row r="143" spans="1:11" ht="12.75">
      <c r="A143" s="4"/>
      <c r="B143" s="16" t="s">
        <v>306</v>
      </c>
      <c r="C143" s="17" t="s">
        <v>162</v>
      </c>
      <c r="D143" s="92">
        <v>7</v>
      </c>
      <c r="E143" s="63" t="s">
        <v>123</v>
      </c>
      <c r="F143" s="5"/>
      <c r="G143" s="78"/>
      <c r="H143" s="60">
        <f t="shared" si="17"/>
        <v>0</v>
      </c>
      <c r="I143" s="6">
        <f t="shared" si="21"/>
        <v>0</v>
      </c>
      <c r="J143" s="6">
        <f t="shared" si="21"/>
        <v>0</v>
      </c>
      <c r="K143" s="61">
        <f t="shared" si="19"/>
        <v>0</v>
      </c>
    </row>
    <row r="144" spans="1:11" ht="12.75">
      <c r="A144" s="4"/>
      <c r="B144" s="16" t="s">
        <v>307</v>
      </c>
      <c r="C144" s="17" t="s">
        <v>163</v>
      </c>
      <c r="D144" s="92">
        <v>7</v>
      </c>
      <c r="E144" s="63" t="s">
        <v>123</v>
      </c>
      <c r="F144" s="5"/>
      <c r="G144" s="78"/>
      <c r="H144" s="60">
        <f t="shared" si="17"/>
        <v>0</v>
      </c>
      <c r="I144" s="6">
        <f t="shared" si="21"/>
        <v>0</v>
      </c>
      <c r="J144" s="6">
        <f t="shared" si="21"/>
        <v>0</v>
      </c>
      <c r="K144" s="61">
        <f t="shared" si="19"/>
        <v>0</v>
      </c>
    </row>
    <row r="145" spans="1:12" ht="12.75">
      <c r="A145" s="4"/>
      <c r="B145" s="16"/>
      <c r="C145" s="38" t="s">
        <v>165</v>
      </c>
      <c r="D145" s="11"/>
      <c r="E145" s="39"/>
      <c r="F145" s="43"/>
      <c r="G145" s="43"/>
      <c r="H145" s="43"/>
      <c r="I145" s="43">
        <f>SUMPRODUCT(D119:D144,I119:I144)</f>
        <v>0</v>
      </c>
      <c r="J145" s="43">
        <f>SUMPRODUCT(D119:D144,J119:J144)</f>
        <v>0</v>
      </c>
      <c r="K145" s="64">
        <f>SUM(K119:K144)</f>
        <v>0</v>
      </c>
      <c r="L145" s="116">
        <f>K145-J145-I145</f>
        <v>0</v>
      </c>
    </row>
    <row r="146" spans="1:11" ht="12.75">
      <c r="A146" s="4"/>
      <c r="B146" s="65">
        <v>4</v>
      </c>
      <c r="C146" s="66" t="s">
        <v>166</v>
      </c>
      <c r="D146" s="67"/>
      <c r="E146" s="68"/>
      <c r="F146" s="69"/>
      <c r="G146" s="69"/>
      <c r="H146" s="70"/>
      <c r="I146" s="69"/>
      <c r="J146" s="69"/>
      <c r="K146" s="71"/>
    </row>
    <row r="147" spans="1:11" ht="12.75">
      <c r="A147" s="4"/>
      <c r="B147" s="16" t="s">
        <v>23</v>
      </c>
      <c r="C147" s="17" t="s">
        <v>275</v>
      </c>
      <c r="D147" s="92">
        <v>12</v>
      </c>
      <c r="E147" s="63" t="s">
        <v>124</v>
      </c>
      <c r="F147" s="5"/>
      <c r="G147" s="78"/>
      <c r="H147" s="60">
        <f aca="true" t="shared" si="22" ref="H147:H152">SUM(F147:G147)*D147</f>
        <v>0</v>
      </c>
      <c r="I147" s="6">
        <f aca="true" t="shared" si="23" ref="I147:J152">IF(F147="x,xx","x,xx",ROUND(F147*(1+$K$4),2))</f>
        <v>0</v>
      </c>
      <c r="J147" s="6">
        <f t="shared" si="23"/>
        <v>0</v>
      </c>
      <c r="K147" s="61">
        <f aca="true" t="shared" si="24" ref="K147:K152">SUM(I147:J147)*D147</f>
        <v>0</v>
      </c>
    </row>
    <row r="148" spans="1:11" ht="12.75">
      <c r="A148" s="4"/>
      <c r="B148" s="16" t="s">
        <v>24</v>
      </c>
      <c r="C148" s="17" t="s">
        <v>128</v>
      </c>
      <c r="D148" s="92">
        <v>4</v>
      </c>
      <c r="E148" s="63" t="s">
        <v>123</v>
      </c>
      <c r="F148" s="5"/>
      <c r="G148" s="78"/>
      <c r="H148" s="60">
        <f t="shared" si="22"/>
        <v>0</v>
      </c>
      <c r="I148" s="6">
        <f t="shared" si="23"/>
        <v>0</v>
      </c>
      <c r="J148" s="6">
        <f t="shared" si="23"/>
        <v>0</v>
      </c>
      <c r="K148" s="61">
        <f>SUM(I148:J148)*D148</f>
        <v>0</v>
      </c>
    </row>
    <row r="149" spans="1:11" ht="25.5">
      <c r="A149" s="4"/>
      <c r="B149" s="16" t="s">
        <v>25</v>
      </c>
      <c r="C149" s="17" t="s">
        <v>160</v>
      </c>
      <c r="D149" s="92">
        <v>3</v>
      </c>
      <c r="E149" s="63" t="s">
        <v>123</v>
      </c>
      <c r="F149" s="5"/>
      <c r="G149" s="78"/>
      <c r="H149" s="60">
        <f t="shared" si="22"/>
        <v>0</v>
      </c>
      <c r="I149" s="6">
        <f t="shared" si="23"/>
        <v>0</v>
      </c>
      <c r="J149" s="6">
        <f t="shared" si="23"/>
        <v>0</v>
      </c>
      <c r="K149" s="61">
        <f t="shared" si="24"/>
        <v>0</v>
      </c>
    </row>
    <row r="150" spans="1:11" ht="25.5">
      <c r="A150" s="4"/>
      <c r="B150" s="16" t="s">
        <v>196</v>
      </c>
      <c r="C150" s="17" t="s">
        <v>170</v>
      </c>
      <c r="D150" s="92">
        <v>150</v>
      </c>
      <c r="E150" s="63" t="s">
        <v>124</v>
      </c>
      <c r="F150" s="5"/>
      <c r="G150" s="78"/>
      <c r="H150" s="60">
        <f t="shared" si="22"/>
        <v>0</v>
      </c>
      <c r="I150" s="6">
        <f t="shared" si="23"/>
        <v>0</v>
      </c>
      <c r="J150" s="6">
        <f t="shared" si="23"/>
        <v>0</v>
      </c>
      <c r="K150" s="61">
        <f t="shared" si="24"/>
        <v>0</v>
      </c>
    </row>
    <row r="151" spans="1:11" ht="12.75">
      <c r="A151" s="4"/>
      <c r="B151" s="16" t="s">
        <v>43</v>
      </c>
      <c r="C151" s="17" t="s">
        <v>171</v>
      </c>
      <c r="D151" s="92">
        <v>7</v>
      </c>
      <c r="E151" s="63" t="s">
        <v>123</v>
      </c>
      <c r="F151" s="5"/>
      <c r="G151" s="78"/>
      <c r="H151" s="60">
        <f t="shared" si="22"/>
        <v>0</v>
      </c>
      <c r="I151" s="6">
        <f t="shared" si="23"/>
        <v>0</v>
      </c>
      <c r="J151" s="6">
        <f t="shared" si="23"/>
        <v>0</v>
      </c>
      <c r="K151" s="61">
        <f>SUM(I151:J151)*D151</f>
        <v>0</v>
      </c>
    </row>
    <row r="152" spans="1:11" ht="12.75">
      <c r="A152" s="4"/>
      <c r="B152" s="16" t="s">
        <v>308</v>
      </c>
      <c r="C152" s="17" t="s">
        <v>172</v>
      </c>
      <c r="D152" s="92">
        <v>7</v>
      </c>
      <c r="E152" s="63" t="s">
        <v>123</v>
      </c>
      <c r="F152" s="5"/>
      <c r="G152" s="78"/>
      <c r="H152" s="60">
        <f t="shared" si="22"/>
        <v>0</v>
      </c>
      <c r="I152" s="6">
        <f t="shared" si="23"/>
        <v>0</v>
      </c>
      <c r="J152" s="6">
        <f t="shared" si="23"/>
        <v>0</v>
      </c>
      <c r="K152" s="61">
        <f t="shared" si="24"/>
        <v>0</v>
      </c>
    </row>
    <row r="153" spans="1:12" ht="12.75">
      <c r="A153" s="4"/>
      <c r="B153" s="16"/>
      <c r="C153" s="38" t="s">
        <v>173</v>
      </c>
      <c r="D153" s="11"/>
      <c r="E153" s="39"/>
      <c r="F153" s="43"/>
      <c r="G153" s="43"/>
      <c r="H153" s="43"/>
      <c r="I153" s="43">
        <f>SUMPRODUCT(D147:D152,I147:I152)</f>
        <v>0</v>
      </c>
      <c r="J153" s="43">
        <f>SUMPRODUCT(D147:D152,J147:J152)</f>
        <v>0</v>
      </c>
      <c r="K153" s="64">
        <f>SUM(K147:K152)</f>
        <v>0</v>
      </c>
      <c r="L153" s="116">
        <f>K153-J153-I153</f>
        <v>0</v>
      </c>
    </row>
    <row r="154" spans="1:11" ht="12.75">
      <c r="A154" s="4"/>
      <c r="B154" s="65">
        <v>5</v>
      </c>
      <c r="C154" s="66" t="s">
        <v>174</v>
      </c>
      <c r="D154" s="67"/>
      <c r="E154" s="68"/>
      <c r="F154" s="69"/>
      <c r="G154" s="69"/>
      <c r="H154" s="70"/>
      <c r="I154" s="69"/>
      <c r="J154" s="69"/>
      <c r="K154" s="71"/>
    </row>
    <row r="155" spans="1:11" ht="63.75">
      <c r="A155" s="4"/>
      <c r="B155" s="16" t="s">
        <v>26</v>
      </c>
      <c r="C155" s="17" t="s">
        <v>310</v>
      </c>
      <c r="D155" s="92">
        <v>1</v>
      </c>
      <c r="E155" s="63" t="s">
        <v>123</v>
      </c>
      <c r="F155" s="5"/>
      <c r="G155" s="78"/>
      <c r="H155" s="60">
        <f>SUM(F155:G155)*D155</f>
        <v>0</v>
      </c>
      <c r="I155" s="6">
        <f aca="true" t="shared" si="25" ref="I155:J165">IF(F155="x,xx","x,xx",ROUND(F155*(1+$K$4),2))</f>
        <v>0</v>
      </c>
      <c r="J155" s="6">
        <f t="shared" si="25"/>
        <v>0</v>
      </c>
      <c r="K155" s="61">
        <f>SUM(I155:J155)*D155</f>
        <v>0</v>
      </c>
    </row>
    <row r="156" spans="1:11" ht="25.5">
      <c r="A156" s="4"/>
      <c r="B156" s="16" t="s">
        <v>27</v>
      </c>
      <c r="C156" s="17" t="s">
        <v>175</v>
      </c>
      <c r="D156" s="92">
        <v>1</v>
      </c>
      <c r="E156" s="63" t="s">
        <v>123</v>
      </c>
      <c r="F156" s="5"/>
      <c r="G156" s="78"/>
      <c r="H156" s="60">
        <f aca="true" t="shared" si="26" ref="H156:H165">SUM(F156:G156)*D156</f>
        <v>0</v>
      </c>
      <c r="I156" s="6">
        <f t="shared" si="25"/>
        <v>0</v>
      </c>
      <c r="J156" s="6">
        <f t="shared" si="25"/>
        <v>0</v>
      </c>
      <c r="K156" s="61">
        <f aca="true" t="shared" si="27" ref="K156:K162">SUM(I156:J156)*D156</f>
        <v>0</v>
      </c>
    </row>
    <row r="157" spans="1:11" ht="12.75">
      <c r="A157" s="4"/>
      <c r="B157" s="16" t="s">
        <v>44</v>
      </c>
      <c r="C157" s="17" t="s">
        <v>176</v>
      </c>
      <c r="D157" s="92">
        <v>2</v>
      </c>
      <c r="E157" s="63" t="s">
        <v>123</v>
      </c>
      <c r="F157" s="5"/>
      <c r="G157" s="78"/>
      <c r="H157" s="60">
        <f t="shared" si="26"/>
        <v>0</v>
      </c>
      <c r="I157" s="6">
        <f t="shared" si="25"/>
        <v>0</v>
      </c>
      <c r="J157" s="6">
        <f t="shared" si="25"/>
        <v>0</v>
      </c>
      <c r="K157" s="61">
        <f t="shared" si="27"/>
        <v>0</v>
      </c>
    </row>
    <row r="158" spans="1:11" ht="25.5">
      <c r="A158" s="4"/>
      <c r="B158" s="16" t="s">
        <v>45</v>
      </c>
      <c r="C158" s="17" t="s">
        <v>311</v>
      </c>
      <c r="D158" s="92">
        <v>16</v>
      </c>
      <c r="E158" s="63" t="s">
        <v>123</v>
      </c>
      <c r="F158" s="5"/>
      <c r="G158" s="78"/>
      <c r="H158" s="60">
        <f>SUM(F158:G158)*D158</f>
        <v>0</v>
      </c>
      <c r="I158" s="6">
        <f t="shared" si="25"/>
        <v>0</v>
      </c>
      <c r="J158" s="6">
        <f t="shared" si="25"/>
        <v>0</v>
      </c>
      <c r="K158" s="61">
        <f t="shared" si="27"/>
        <v>0</v>
      </c>
    </row>
    <row r="159" spans="1:11" ht="25.5">
      <c r="A159" s="4"/>
      <c r="B159" s="16" t="s">
        <v>46</v>
      </c>
      <c r="C159" s="17" t="s">
        <v>177</v>
      </c>
      <c r="D159" s="92">
        <v>700</v>
      </c>
      <c r="E159" s="63" t="s">
        <v>124</v>
      </c>
      <c r="F159" s="5"/>
      <c r="G159" s="78"/>
      <c r="H159" s="60">
        <f t="shared" si="26"/>
        <v>0</v>
      </c>
      <c r="I159" s="6">
        <f t="shared" si="25"/>
        <v>0</v>
      </c>
      <c r="J159" s="6">
        <f t="shared" si="25"/>
        <v>0</v>
      </c>
      <c r="K159" s="61">
        <f t="shared" si="27"/>
        <v>0</v>
      </c>
    </row>
    <row r="160" spans="1:11" ht="12.75">
      <c r="A160" s="4"/>
      <c r="B160" s="16" t="s">
        <v>54</v>
      </c>
      <c r="C160" s="17" t="s">
        <v>178</v>
      </c>
      <c r="D160" s="92">
        <v>16</v>
      </c>
      <c r="E160" s="63" t="s">
        <v>123</v>
      </c>
      <c r="F160" s="5"/>
      <c r="G160" s="78"/>
      <c r="H160" s="60">
        <f t="shared" si="26"/>
        <v>0</v>
      </c>
      <c r="I160" s="6">
        <f t="shared" si="25"/>
        <v>0</v>
      </c>
      <c r="J160" s="6">
        <f t="shared" si="25"/>
        <v>0</v>
      </c>
      <c r="K160" s="61">
        <f t="shared" si="27"/>
        <v>0</v>
      </c>
    </row>
    <row r="161" spans="1:11" ht="12.75">
      <c r="A161" s="4"/>
      <c r="B161" s="16" t="s">
        <v>55</v>
      </c>
      <c r="C161" s="17" t="s">
        <v>159</v>
      </c>
      <c r="D161" s="92">
        <v>9</v>
      </c>
      <c r="E161" s="63" t="s">
        <v>124</v>
      </c>
      <c r="F161" s="5"/>
      <c r="G161" s="78"/>
      <c r="H161" s="60">
        <f t="shared" si="26"/>
        <v>0</v>
      </c>
      <c r="I161" s="6">
        <f t="shared" si="25"/>
        <v>0</v>
      </c>
      <c r="J161" s="6">
        <f t="shared" si="25"/>
        <v>0</v>
      </c>
      <c r="K161" s="61">
        <f t="shared" si="27"/>
        <v>0</v>
      </c>
    </row>
    <row r="162" spans="1:11" ht="12.75">
      <c r="A162" s="4"/>
      <c r="B162" s="16" t="s">
        <v>56</v>
      </c>
      <c r="C162" s="17" t="s">
        <v>179</v>
      </c>
      <c r="D162" s="92">
        <v>6</v>
      </c>
      <c r="E162" s="63" t="s">
        <v>123</v>
      </c>
      <c r="F162" s="5"/>
      <c r="G162" s="78"/>
      <c r="H162" s="60">
        <f t="shared" si="26"/>
        <v>0</v>
      </c>
      <c r="I162" s="6">
        <f t="shared" si="25"/>
        <v>0</v>
      </c>
      <c r="J162" s="6">
        <f t="shared" si="25"/>
        <v>0</v>
      </c>
      <c r="K162" s="61">
        <f t="shared" si="27"/>
        <v>0</v>
      </c>
    </row>
    <row r="163" spans="1:11" ht="60">
      <c r="A163" s="4"/>
      <c r="B163" s="16" t="s">
        <v>110</v>
      </c>
      <c r="C163" s="57" t="s">
        <v>309</v>
      </c>
      <c r="D163" s="92">
        <v>1</v>
      </c>
      <c r="E163" s="58" t="s">
        <v>141</v>
      </c>
      <c r="F163" s="59" t="s">
        <v>7</v>
      </c>
      <c r="G163" s="82"/>
      <c r="H163" s="60">
        <f t="shared" si="26"/>
        <v>0</v>
      </c>
      <c r="I163" s="6" t="str">
        <f t="shared" si="25"/>
        <v>x,xx</v>
      </c>
      <c r="J163" s="6">
        <f t="shared" si="25"/>
        <v>0</v>
      </c>
      <c r="K163" s="61">
        <f>SUM(I163:J163)*D163</f>
        <v>0</v>
      </c>
    </row>
    <row r="164" spans="1:11" ht="12.75">
      <c r="A164" s="4"/>
      <c r="B164" s="16" t="s">
        <v>111</v>
      </c>
      <c r="C164" s="17" t="s">
        <v>164</v>
      </c>
      <c r="D164" s="92">
        <v>1</v>
      </c>
      <c r="E164" s="63" t="s">
        <v>123</v>
      </c>
      <c r="F164" s="5"/>
      <c r="G164" s="78"/>
      <c r="H164" s="60">
        <f>SUM(F164:G164)*D164</f>
        <v>0</v>
      </c>
      <c r="I164" s="6">
        <f t="shared" si="25"/>
        <v>0</v>
      </c>
      <c r="J164" s="6">
        <f t="shared" si="25"/>
        <v>0</v>
      </c>
      <c r="K164" s="61">
        <f>SUM(I164:J164)*D164</f>
        <v>0</v>
      </c>
    </row>
    <row r="165" spans="1:11" ht="12.75">
      <c r="A165" s="4"/>
      <c r="B165" s="16" t="s">
        <v>112</v>
      </c>
      <c r="C165" s="17" t="s">
        <v>312</v>
      </c>
      <c r="D165" s="91">
        <v>10</v>
      </c>
      <c r="E165" s="63" t="s">
        <v>123</v>
      </c>
      <c r="F165" s="5"/>
      <c r="G165" s="78"/>
      <c r="H165" s="60">
        <f t="shared" si="26"/>
        <v>0</v>
      </c>
      <c r="I165" s="6">
        <f t="shared" si="25"/>
        <v>0</v>
      </c>
      <c r="J165" s="6">
        <f t="shared" si="25"/>
        <v>0</v>
      </c>
      <c r="K165" s="61">
        <f>SUM(I165:J165)*D165</f>
        <v>0</v>
      </c>
    </row>
    <row r="166" spans="1:12" ht="12.75">
      <c r="A166" s="4"/>
      <c r="B166" s="16"/>
      <c r="C166" s="38" t="s">
        <v>180</v>
      </c>
      <c r="D166" s="11"/>
      <c r="E166" s="39"/>
      <c r="F166" s="43"/>
      <c r="G166" s="43"/>
      <c r="H166" s="43"/>
      <c r="I166" s="43">
        <f>SUMPRODUCT(D155:D165,I155:I165)</f>
        <v>0</v>
      </c>
      <c r="J166" s="43">
        <f>SUMPRODUCT(D155:D165,J155:J165)</f>
        <v>0</v>
      </c>
      <c r="K166" s="64">
        <f>SUM(K155:K165)</f>
        <v>0</v>
      </c>
      <c r="L166" s="116">
        <f>K166-J166-I166</f>
        <v>0</v>
      </c>
    </row>
    <row r="167" spans="1:11" ht="12.75">
      <c r="A167" s="4"/>
      <c r="B167" s="65">
        <v>6</v>
      </c>
      <c r="C167" s="66" t="s">
        <v>181</v>
      </c>
      <c r="D167" s="67"/>
      <c r="E167" s="68"/>
      <c r="F167" s="69"/>
      <c r="G167" s="69"/>
      <c r="H167" s="70"/>
      <c r="I167" s="69"/>
      <c r="J167" s="69"/>
      <c r="K167" s="71"/>
    </row>
    <row r="168" spans="1:11" ht="25.5">
      <c r="A168" s="4"/>
      <c r="B168" s="16" t="s">
        <v>28</v>
      </c>
      <c r="C168" s="17" t="s">
        <v>182</v>
      </c>
      <c r="D168" s="92">
        <v>1</v>
      </c>
      <c r="E168" s="63" t="s">
        <v>123</v>
      </c>
      <c r="F168" s="5"/>
      <c r="G168" s="78"/>
      <c r="H168" s="60">
        <f aca="true" t="shared" si="28" ref="H168:H173">SUM(F168:G168)*D168</f>
        <v>0</v>
      </c>
      <c r="I168" s="6">
        <f aca="true" t="shared" si="29" ref="I168:J173">IF(F168="x,xx","x,xx",ROUND(F168*(1+$K$4),2))</f>
        <v>0</v>
      </c>
      <c r="J168" s="6">
        <f t="shared" si="29"/>
        <v>0</v>
      </c>
      <c r="K168" s="61">
        <f aca="true" t="shared" si="30" ref="K168:K173">SUM(I168:J168)*D168</f>
        <v>0</v>
      </c>
    </row>
    <row r="169" spans="1:11" ht="12.75">
      <c r="A169" s="4"/>
      <c r="B169" s="16" t="s">
        <v>29</v>
      </c>
      <c r="C169" s="17" t="s">
        <v>159</v>
      </c>
      <c r="D169" s="92">
        <v>2</v>
      </c>
      <c r="E169" s="63" t="s">
        <v>124</v>
      </c>
      <c r="F169" s="5"/>
      <c r="G169" s="78"/>
      <c r="H169" s="60">
        <f t="shared" si="28"/>
        <v>0</v>
      </c>
      <c r="I169" s="6">
        <f t="shared" si="29"/>
        <v>0</v>
      </c>
      <c r="J169" s="6">
        <f t="shared" si="29"/>
        <v>0</v>
      </c>
      <c r="K169" s="61">
        <f t="shared" si="30"/>
        <v>0</v>
      </c>
    </row>
    <row r="170" spans="1:11" ht="12.75">
      <c r="A170" s="4"/>
      <c r="B170" s="16" t="s">
        <v>30</v>
      </c>
      <c r="C170" s="17" t="s">
        <v>168</v>
      </c>
      <c r="D170" s="92">
        <v>2</v>
      </c>
      <c r="E170" s="63" t="s">
        <v>124</v>
      </c>
      <c r="F170" s="5"/>
      <c r="G170" s="78"/>
      <c r="H170" s="60">
        <f t="shared" si="28"/>
        <v>0</v>
      </c>
      <c r="I170" s="6">
        <f t="shared" si="29"/>
        <v>0</v>
      </c>
      <c r="J170" s="6">
        <f t="shared" si="29"/>
        <v>0</v>
      </c>
      <c r="K170" s="61">
        <f t="shared" si="30"/>
        <v>0</v>
      </c>
    </row>
    <row r="171" spans="1:11" ht="12.75">
      <c r="A171" s="4"/>
      <c r="B171" s="16" t="s">
        <v>31</v>
      </c>
      <c r="C171" s="17" t="s">
        <v>179</v>
      </c>
      <c r="D171" s="92">
        <v>1</v>
      </c>
      <c r="E171" s="63" t="s">
        <v>123</v>
      </c>
      <c r="F171" s="5"/>
      <c r="G171" s="78"/>
      <c r="H171" s="60">
        <f t="shared" si="28"/>
        <v>0</v>
      </c>
      <c r="I171" s="6">
        <f t="shared" si="29"/>
        <v>0</v>
      </c>
      <c r="J171" s="6">
        <f t="shared" si="29"/>
        <v>0</v>
      </c>
      <c r="K171" s="61">
        <f t="shared" si="30"/>
        <v>0</v>
      </c>
    </row>
    <row r="172" spans="1:11" ht="25.5">
      <c r="A172" s="4"/>
      <c r="B172" s="16" t="s">
        <v>121</v>
      </c>
      <c r="C172" s="17" t="s">
        <v>167</v>
      </c>
      <c r="D172" s="92">
        <v>1</v>
      </c>
      <c r="E172" s="63" t="s">
        <v>123</v>
      </c>
      <c r="F172" s="5"/>
      <c r="G172" s="78"/>
      <c r="H172" s="60">
        <f t="shared" si="28"/>
        <v>0</v>
      </c>
      <c r="I172" s="6">
        <f t="shared" si="29"/>
        <v>0</v>
      </c>
      <c r="J172" s="6">
        <f t="shared" si="29"/>
        <v>0</v>
      </c>
      <c r="K172" s="61">
        <f t="shared" si="30"/>
        <v>0</v>
      </c>
    </row>
    <row r="173" spans="1:11" ht="12.75">
      <c r="A173" s="4"/>
      <c r="B173" s="16" t="s">
        <v>169</v>
      </c>
      <c r="C173" s="17" t="s">
        <v>184</v>
      </c>
      <c r="D173" s="92">
        <v>15</v>
      </c>
      <c r="E173" s="63" t="s">
        <v>124</v>
      </c>
      <c r="F173" s="5"/>
      <c r="G173" s="78"/>
      <c r="H173" s="60">
        <f t="shared" si="28"/>
        <v>0</v>
      </c>
      <c r="I173" s="6">
        <f t="shared" si="29"/>
        <v>0</v>
      </c>
      <c r="J173" s="6">
        <f t="shared" si="29"/>
        <v>0</v>
      </c>
      <c r="K173" s="61">
        <f t="shared" si="30"/>
        <v>0</v>
      </c>
    </row>
    <row r="174" spans="1:12" ht="12.75">
      <c r="A174" s="4"/>
      <c r="B174" s="16"/>
      <c r="C174" s="38" t="s">
        <v>185</v>
      </c>
      <c r="D174" s="39"/>
      <c r="E174" s="39"/>
      <c r="F174" s="43"/>
      <c r="G174" s="43"/>
      <c r="H174" s="43"/>
      <c r="I174" s="43">
        <f>SUMPRODUCT(D168:D173,I168:I173)</f>
        <v>0</v>
      </c>
      <c r="J174" s="43">
        <f>SUMPRODUCT(D168:D173,J168:J173)</f>
        <v>0</v>
      </c>
      <c r="K174" s="64">
        <f>SUM(K167:K173)</f>
        <v>0</v>
      </c>
      <c r="L174" s="116">
        <f>K174-J174-I174</f>
        <v>0</v>
      </c>
    </row>
    <row r="175" spans="1:11" ht="25.5">
      <c r="A175" s="4"/>
      <c r="B175" s="51" t="s">
        <v>122</v>
      </c>
      <c r="C175" s="52" t="s">
        <v>313</v>
      </c>
      <c r="D175" s="53"/>
      <c r="E175" s="54"/>
      <c r="F175" s="48"/>
      <c r="G175" s="48"/>
      <c r="H175" s="49"/>
      <c r="I175" s="48"/>
      <c r="J175" s="48"/>
      <c r="K175" s="50"/>
    </row>
    <row r="176" spans="1:11" ht="12.75">
      <c r="A176" s="4"/>
      <c r="B176" s="16">
        <v>1</v>
      </c>
      <c r="C176" s="17" t="s">
        <v>187</v>
      </c>
      <c r="D176" s="91">
        <v>1</v>
      </c>
      <c r="E176" s="63" t="s">
        <v>135</v>
      </c>
      <c r="F176" s="5"/>
      <c r="G176" s="78"/>
      <c r="H176" s="60">
        <f aca="true" t="shared" si="31" ref="H176:H182">SUM(F176:G176)*D176</f>
        <v>0</v>
      </c>
      <c r="I176" s="6">
        <f aca="true" t="shared" si="32" ref="I176:J182">IF(F176="x,xx","x,xx",ROUND(F176*(1+$K$4),2))</f>
        <v>0</v>
      </c>
      <c r="J176" s="6">
        <f t="shared" si="32"/>
        <v>0</v>
      </c>
      <c r="K176" s="61">
        <f aca="true" t="shared" si="33" ref="K176:K182">SUM(I176:J176)*D176</f>
        <v>0</v>
      </c>
    </row>
    <row r="177" spans="1:11" ht="12.75">
      <c r="A177" s="4"/>
      <c r="B177" s="16">
        <v>2</v>
      </c>
      <c r="C177" s="17" t="s">
        <v>254</v>
      </c>
      <c r="D177" s="91">
        <v>10</v>
      </c>
      <c r="E177" s="63" t="s">
        <v>123</v>
      </c>
      <c r="F177" s="5"/>
      <c r="G177" s="78"/>
      <c r="H177" s="60">
        <f t="shared" si="31"/>
        <v>0</v>
      </c>
      <c r="I177" s="6">
        <f t="shared" si="32"/>
        <v>0</v>
      </c>
      <c r="J177" s="6">
        <f t="shared" si="32"/>
        <v>0</v>
      </c>
      <c r="K177" s="61">
        <f t="shared" si="33"/>
        <v>0</v>
      </c>
    </row>
    <row r="178" spans="1:11" ht="51">
      <c r="A178" s="4"/>
      <c r="B178" s="16">
        <v>3</v>
      </c>
      <c r="C178" s="17" t="s">
        <v>263</v>
      </c>
      <c r="D178" s="91">
        <v>600</v>
      </c>
      <c r="E178" s="63" t="s">
        <v>124</v>
      </c>
      <c r="F178" s="6" t="s">
        <v>7</v>
      </c>
      <c r="G178" s="78"/>
      <c r="H178" s="60">
        <f>SUM(F178:G178)*D178</f>
        <v>0</v>
      </c>
      <c r="I178" s="6" t="str">
        <f t="shared" si="32"/>
        <v>x,xx</v>
      </c>
      <c r="J178" s="6">
        <f t="shared" si="32"/>
        <v>0</v>
      </c>
      <c r="K178" s="61">
        <f t="shared" si="33"/>
        <v>0</v>
      </c>
    </row>
    <row r="179" spans="1:11" ht="38.25">
      <c r="A179" s="4"/>
      <c r="B179" s="16">
        <v>4</v>
      </c>
      <c r="C179" s="17" t="s">
        <v>264</v>
      </c>
      <c r="D179" s="91">
        <v>2</v>
      </c>
      <c r="E179" s="63" t="s">
        <v>123</v>
      </c>
      <c r="F179" s="5"/>
      <c r="G179" s="78"/>
      <c r="H179" s="60">
        <f>SUM(F179:G179)*D179</f>
        <v>0</v>
      </c>
      <c r="I179" s="6">
        <f t="shared" si="32"/>
        <v>0</v>
      </c>
      <c r="J179" s="6">
        <f t="shared" si="32"/>
        <v>0</v>
      </c>
      <c r="K179" s="61">
        <f t="shared" si="33"/>
        <v>0</v>
      </c>
    </row>
    <row r="180" spans="1:11" ht="25.5">
      <c r="A180" s="4"/>
      <c r="B180" s="16">
        <v>5</v>
      </c>
      <c r="C180" s="17" t="s">
        <v>261</v>
      </c>
      <c r="D180" s="91">
        <v>1</v>
      </c>
      <c r="E180" s="63" t="s">
        <v>123</v>
      </c>
      <c r="F180" s="6" t="s">
        <v>7</v>
      </c>
      <c r="G180" s="78"/>
      <c r="H180" s="60">
        <f>SUM(F180:G180)*D180</f>
        <v>0</v>
      </c>
      <c r="I180" s="6" t="str">
        <f t="shared" si="32"/>
        <v>x,xx</v>
      </c>
      <c r="J180" s="6">
        <f t="shared" si="32"/>
        <v>0</v>
      </c>
      <c r="K180" s="61">
        <f t="shared" si="33"/>
        <v>0</v>
      </c>
    </row>
    <row r="181" spans="1:11" ht="25.5">
      <c r="A181" s="4"/>
      <c r="B181" s="16">
        <v>6</v>
      </c>
      <c r="C181" s="17" t="s">
        <v>188</v>
      </c>
      <c r="D181" s="91">
        <v>1</v>
      </c>
      <c r="E181" s="63" t="s">
        <v>135</v>
      </c>
      <c r="F181" s="78"/>
      <c r="G181" s="78"/>
      <c r="H181" s="13">
        <f>SUM(F181:G181)*D181</f>
        <v>0</v>
      </c>
      <c r="I181" s="13">
        <f>TRUNC(F181*(1+$K$4),2)</f>
        <v>0</v>
      </c>
      <c r="J181" s="13">
        <f>TRUNC(G181*(1+$K$4),2)</f>
        <v>0</v>
      </c>
      <c r="K181" s="55">
        <f t="shared" si="33"/>
        <v>0</v>
      </c>
    </row>
    <row r="182" spans="1:11" ht="25.5">
      <c r="A182" s="4"/>
      <c r="B182" s="16">
        <v>7</v>
      </c>
      <c r="C182" s="17" t="s">
        <v>255</v>
      </c>
      <c r="D182" s="91">
        <v>9</v>
      </c>
      <c r="E182" s="63" t="s">
        <v>189</v>
      </c>
      <c r="F182" s="5"/>
      <c r="G182" s="78"/>
      <c r="H182" s="60">
        <f t="shared" si="31"/>
        <v>0</v>
      </c>
      <c r="I182" s="6">
        <f t="shared" si="32"/>
        <v>0</v>
      </c>
      <c r="J182" s="6">
        <f t="shared" si="32"/>
        <v>0</v>
      </c>
      <c r="K182" s="61">
        <f t="shared" si="33"/>
        <v>0</v>
      </c>
    </row>
    <row r="183" spans="1:12" ht="12.75">
      <c r="A183" s="4"/>
      <c r="B183" s="16"/>
      <c r="C183" s="38" t="s">
        <v>190</v>
      </c>
      <c r="D183" s="39"/>
      <c r="E183" s="39"/>
      <c r="F183" s="43"/>
      <c r="G183" s="43"/>
      <c r="H183" s="43"/>
      <c r="I183" s="43">
        <f>SUMPRODUCT(D176:D182,I176:I182)</f>
        <v>0</v>
      </c>
      <c r="J183" s="43">
        <f>SUMPRODUCT(D176:D182,J176:J182)</f>
        <v>0</v>
      </c>
      <c r="K183" s="64">
        <f>SUM(K176:K182)</f>
        <v>0</v>
      </c>
      <c r="L183" s="116">
        <f>K183-J183-I183</f>
        <v>0</v>
      </c>
    </row>
    <row r="184" spans="1:12" ht="12.75">
      <c r="A184" s="4"/>
      <c r="B184" s="16"/>
      <c r="C184" s="38" t="s">
        <v>193</v>
      </c>
      <c r="D184" s="39"/>
      <c r="E184" s="39"/>
      <c r="F184" s="43"/>
      <c r="G184" s="43"/>
      <c r="H184" s="74"/>
      <c r="I184" s="43">
        <f>SUM(I183,I174,I166,I153,I145,I116)</f>
        <v>0</v>
      </c>
      <c r="J184" s="43">
        <f>SUM(J183,J174,J166,J153,J145,J116)</f>
        <v>0</v>
      </c>
      <c r="K184" s="64">
        <f>SUM(K183,K174,K166,K153,K145,K116)</f>
        <v>0</v>
      </c>
      <c r="L184" s="116">
        <f>K184-J184-I184</f>
        <v>0</v>
      </c>
    </row>
    <row r="185" spans="1:11" ht="12.75">
      <c r="A185" s="4"/>
      <c r="B185" s="54" t="s">
        <v>186</v>
      </c>
      <c r="C185" s="52" t="s">
        <v>192</v>
      </c>
      <c r="D185" s="52"/>
      <c r="E185" s="52"/>
      <c r="F185" s="52"/>
      <c r="G185" s="52"/>
      <c r="H185" s="52"/>
      <c r="I185" s="52"/>
      <c r="J185" s="52"/>
      <c r="K185" s="75"/>
    </row>
    <row r="186" spans="1:11" ht="12.75">
      <c r="A186" s="4"/>
      <c r="B186" s="113">
        <v>1</v>
      </c>
      <c r="C186" s="66" t="s">
        <v>221</v>
      </c>
      <c r="D186" s="56"/>
      <c r="E186" s="58"/>
      <c r="F186" s="59"/>
      <c r="G186" s="59"/>
      <c r="H186" s="25"/>
      <c r="I186" s="6"/>
      <c r="J186" s="6"/>
      <c r="K186" s="86"/>
    </row>
    <row r="187" spans="1:11" ht="12.75">
      <c r="A187" s="4"/>
      <c r="B187" s="113" t="s">
        <v>0</v>
      </c>
      <c r="C187" s="66" t="s">
        <v>88</v>
      </c>
      <c r="D187" s="56"/>
      <c r="E187" s="58"/>
      <c r="F187" s="59"/>
      <c r="G187" s="59"/>
      <c r="H187" s="25"/>
      <c r="I187" s="6"/>
      <c r="J187" s="6"/>
      <c r="K187" s="86"/>
    </row>
    <row r="188" spans="1:11" ht="38.25">
      <c r="A188" s="4"/>
      <c r="B188" s="114" t="s">
        <v>222</v>
      </c>
      <c r="C188" s="57" t="s">
        <v>223</v>
      </c>
      <c r="D188" s="56">
        <v>1</v>
      </c>
      <c r="E188" s="58" t="s">
        <v>144</v>
      </c>
      <c r="F188" s="82"/>
      <c r="G188" s="82"/>
      <c r="H188" s="60">
        <f>SUM(F188:G188)*D188</f>
        <v>0</v>
      </c>
      <c r="I188" s="6">
        <f aca="true" t="shared" si="34" ref="I188:J199">IF(F188="x,xx","x,xx",ROUND(F188*(1+$K$4),2))</f>
        <v>0</v>
      </c>
      <c r="J188" s="6">
        <f t="shared" si="34"/>
        <v>0</v>
      </c>
      <c r="K188" s="86">
        <f aca="true" t="shared" si="35" ref="K188:K199">SUM(I188:J188)*D188</f>
        <v>0</v>
      </c>
    </row>
    <row r="189" spans="1:11" ht="12.75">
      <c r="A189" s="4"/>
      <c r="B189" s="113" t="s">
        <v>1</v>
      </c>
      <c r="C189" s="66" t="s">
        <v>224</v>
      </c>
      <c r="D189" s="56"/>
      <c r="E189" s="58"/>
      <c r="F189" s="59"/>
      <c r="G189" s="59"/>
      <c r="H189" s="25"/>
      <c r="I189" s="6"/>
      <c r="J189" s="6"/>
      <c r="K189" s="86"/>
    </row>
    <row r="190" spans="1:11" ht="38.25">
      <c r="A190" s="4"/>
      <c r="B190" s="114" t="s">
        <v>225</v>
      </c>
      <c r="C190" s="57" t="s">
        <v>226</v>
      </c>
      <c r="D190" s="56">
        <v>3</v>
      </c>
      <c r="E190" s="58" t="s">
        <v>183</v>
      </c>
      <c r="F190" s="82"/>
      <c r="G190" s="82"/>
      <c r="H190" s="60">
        <f aca="true" t="shared" si="36" ref="H190:H199">SUM(F190:G190)*D190</f>
        <v>0</v>
      </c>
      <c r="I190" s="6">
        <f t="shared" si="34"/>
        <v>0</v>
      </c>
      <c r="J190" s="6">
        <f t="shared" si="34"/>
        <v>0</v>
      </c>
      <c r="K190" s="86">
        <f t="shared" si="35"/>
        <v>0</v>
      </c>
    </row>
    <row r="191" spans="1:11" ht="38.25">
      <c r="A191" s="4"/>
      <c r="B191" s="114" t="s">
        <v>227</v>
      </c>
      <c r="C191" s="57" t="s">
        <v>228</v>
      </c>
      <c r="D191" s="56">
        <v>6</v>
      </c>
      <c r="E191" s="58" t="s">
        <v>183</v>
      </c>
      <c r="F191" s="82"/>
      <c r="G191" s="82"/>
      <c r="H191" s="60">
        <f t="shared" si="36"/>
        <v>0</v>
      </c>
      <c r="I191" s="6">
        <f t="shared" si="34"/>
        <v>0</v>
      </c>
      <c r="J191" s="6">
        <f t="shared" si="34"/>
        <v>0</v>
      </c>
      <c r="K191" s="86">
        <f t="shared" si="35"/>
        <v>0</v>
      </c>
    </row>
    <row r="192" spans="1:11" ht="12.75">
      <c r="A192" s="4"/>
      <c r="B192" s="114" t="s">
        <v>229</v>
      </c>
      <c r="C192" s="57" t="s">
        <v>230</v>
      </c>
      <c r="D192" s="56">
        <v>18</v>
      </c>
      <c r="E192" s="58" t="s">
        <v>124</v>
      </c>
      <c r="F192" s="82"/>
      <c r="G192" s="82"/>
      <c r="H192" s="60">
        <f t="shared" si="36"/>
        <v>0</v>
      </c>
      <c r="I192" s="6">
        <f t="shared" si="34"/>
        <v>0</v>
      </c>
      <c r="J192" s="6">
        <f t="shared" si="34"/>
        <v>0</v>
      </c>
      <c r="K192" s="86">
        <f t="shared" si="35"/>
        <v>0</v>
      </c>
    </row>
    <row r="193" spans="1:11" ht="12.75">
      <c r="A193" s="4"/>
      <c r="B193" s="114" t="s">
        <v>231</v>
      </c>
      <c r="C193" s="57" t="s">
        <v>232</v>
      </c>
      <c r="D193" s="56">
        <v>18</v>
      </c>
      <c r="E193" s="58" t="s">
        <v>124</v>
      </c>
      <c r="F193" s="82"/>
      <c r="G193" s="82"/>
      <c r="H193" s="60">
        <f t="shared" si="36"/>
        <v>0</v>
      </c>
      <c r="I193" s="6">
        <f t="shared" si="34"/>
        <v>0</v>
      </c>
      <c r="J193" s="6">
        <f t="shared" si="34"/>
        <v>0</v>
      </c>
      <c r="K193" s="86">
        <f t="shared" si="35"/>
        <v>0</v>
      </c>
    </row>
    <row r="194" spans="1:11" ht="25.5">
      <c r="A194" s="4"/>
      <c r="B194" s="114" t="s">
        <v>233</v>
      </c>
      <c r="C194" s="57" t="s">
        <v>234</v>
      </c>
      <c r="D194" s="56">
        <v>1</v>
      </c>
      <c r="E194" s="58" t="s">
        <v>144</v>
      </c>
      <c r="F194" s="82"/>
      <c r="G194" s="82"/>
      <c r="H194" s="60">
        <f t="shared" si="36"/>
        <v>0</v>
      </c>
      <c r="I194" s="6">
        <f t="shared" si="34"/>
        <v>0</v>
      </c>
      <c r="J194" s="6">
        <f t="shared" si="34"/>
        <v>0</v>
      </c>
      <c r="K194" s="86">
        <f t="shared" si="35"/>
        <v>0</v>
      </c>
    </row>
    <row r="195" spans="1:11" ht="25.5">
      <c r="A195" s="4"/>
      <c r="B195" s="114" t="s">
        <v>235</v>
      </c>
      <c r="C195" s="57" t="s">
        <v>236</v>
      </c>
      <c r="D195" s="56">
        <v>5</v>
      </c>
      <c r="E195" s="58" t="s">
        <v>144</v>
      </c>
      <c r="F195" s="82"/>
      <c r="G195" s="82"/>
      <c r="H195" s="60">
        <f t="shared" si="36"/>
        <v>0</v>
      </c>
      <c r="I195" s="6">
        <f t="shared" si="34"/>
        <v>0</v>
      </c>
      <c r="J195" s="6">
        <f t="shared" si="34"/>
        <v>0</v>
      </c>
      <c r="K195" s="86">
        <f t="shared" si="35"/>
        <v>0</v>
      </c>
    </row>
    <row r="196" spans="1:11" ht="12.75">
      <c r="A196" s="4"/>
      <c r="B196" s="114" t="s">
        <v>237</v>
      </c>
      <c r="C196" s="57" t="s">
        <v>238</v>
      </c>
      <c r="D196" s="56">
        <v>18</v>
      </c>
      <c r="E196" s="58" t="s">
        <v>124</v>
      </c>
      <c r="F196" s="82"/>
      <c r="G196" s="82"/>
      <c r="H196" s="60">
        <f t="shared" si="36"/>
        <v>0</v>
      </c>
      <c r="I196" s="6">
        <f t="shared" si="34"/>
        <v>0</v>
      </c>
      <c r="J196" s="6">
        <f t="shared" si="34"/>
        <v>0</v>
      </c>
      <c r="K196" s="86">
        <f t="shared" si="35"/>
        <v>0</v>
      </c>
    </row>
    <row r="197" spans="1:11" ht="38.25">
      <c r="A197" s="4"/>
      <c r="B197" s="114" t="s">
        <v>239</v>
      </c>
      <c r="C197" s="57" t="s">
        <v>240</v>
      </c>
      <c r="D197" s="56">
        <v>1</v>
      </c>
      <c r="E197" s="58" t="s">
        <v>241</v>
      </c>
      <c r="F197" s="82"/>
      <c r="G197" s="82"/>
      <c r="H197" s="60">
        <f t="shared" si="36"/>
        <v>0</v>
      </c>
      <c r="I197" s="6">
        <f t="shared" si="34"/>
        <v>0</v>
      </c>
      <c r="J197" s="6">
        <f t="shared" si="34"/>
        <v>0</v>
      </c>
      <c r="K197" s="86">
        <f t="shared" si="35"/>
        <v>0</v>
      </c>
    </row>
    <row r="198" spans="1:11" ht="12.75">
      <c r="A198" s="4"/>
      <c r="B198" s="114" t="s">
        <v>242</v>
      </c>
      <c r="C198" s="57" t="s">
        <v>243</v>
      </c>
      <c r="D198" s="56">
        <v>15</v>
      </c>
      <c r="E198" s="58" t="s">
        <v>124</v>
      </c>
      <c r="F198" s="82"/>
      <c r="G198" s="82"/>
      <c r="H198" s="60">
        <f t="shared" si="36"/>
        <v>0</v>
      </c>
      <c r="I198" s="6">
        <f t="shared" si="34"/>
        <v>0</v>
      </c>
      <c r="J198" s="6">
        <f t="shared" si="34"/>
        <v>0</v>
      </c>
      <c r="K198" s="86">
        <f t="shared" si="35"/>
        <v>0</v>
      </c>
    </row>
    <row r="199" spans="1:11" ht="38.25">
      <c r="A199" s="4"/>
      <c r="B199" s="114" t="s">
        <v>244</v>
      </c>
      <c r="C199" s="57" t="s">
        <v>245</v>
      </c>
      <c r="D199" s="56">
        <v>1</v>
      </c>
      <c r="E199" s="58" t="s">
        <v>183</v>
      </c>
      <c r="F199" s="82"/>
      <c r="G199" s="82"/>
      <c r="H199" s="60">
        <f t="shared" si="36"/>
        <v>0</v>
      </c>
      <c r="I199" s="6">
        <f t="shared" si="34"/>
        <v>0</v>
      </c>
      <c r="J199" s="6">
        <f t="shared" si="34"/>
        <v>0</v>
      </c>
      <c r="K199" s="86">
        <f t="shared" si="35"/>
        <v>0</v>
      </c>
    </row>
    <row r="200" spans="1:12" ht="12.75">
      <c r="A200" s="4"/>
      <c r="B200" s="16"/>
      <c r="C200" s="38" t="s">
        <v>246</v>
      </c>
      <c r="D200" s="117"/>
      <c r="E200" s="39"/>
      <c r="F200" s="43"/>
      <c r="G200" s="43"/>
      <c r="H200" s="43"/>
      <c r="I200" s="43">
        <f>SUMPRODUCT($D$188:$D$199,I188:I199)</f>
        <v>0</v>
      </c>
      <c r="J200" s="43">
        <f>SUMPRODUCT($D$188:$D$199,J188:J199)</f>
        <v>0</v>
      </c>
      <c r="K200" s="90">
        <f>SUM(K188:K199)</f>
        <v>0</v>
      </c>
      <c r="L200" s="116">
        <f>K200-J200-I200</f>
        <v>0</v>
      </c>
    </row>
    <row r="201" spans="1:12" ht="12.75">
      <c r="A201" s="134" t="s">
        <v>195</v>
      </c>
      <c r="B201" s="135"/>
      <c r="C201" s="135"/>
      <c r="D201" s="135"/>
      <c r="E201" s="135"/>
      <c r="F201" s="135"/>
      <c r="G201" s="135"/>
      <c r="H201" s="135"/>
      <c r="I201" s="111">
        <f>I200+I184+I85</f>
        <v>0</v>
      </c>
      <c r="J201" s="111">
        <f>J200+J184+J85</f>
        <v>0</v>
      </c>
      <c r="K201" s="76">
        <f>K200+K184+K85</f>
        <v>0</v>
      </c>
      <c r="L201" s="116">
        <f>K201-J201-I201</f>
        <v>0</v>
      </c>
    </row>
  </sheetData>
  <sheetProtection password="C150" sheet="1"/>
  <mergeCells count="27">
    <mergeCell ref="I12:J12"/>
    <mergeCell ref="K12:K13"/>
    <mergeCell ref="A201:H201"/>
    <mergeCell ref="I6:J7"/>
    <mergeCell ref="K6:K7"/>
    <mergeCell ref="A11:B11"/>
    <mergeCell ref="C11:F11"/>
    <mergeCell ref="H11:K11"/>
    <mergeCell ref="A12:A13"/>
    <mergeCell ref="B12:B13"/>
    <mergeCell ref="C12:C13"/>
    <mergeCell ref="D12:D13"/>
    <mergeCell ref="E12:E13"/>
    <mergeCell ref="F12:G12"/>
    <mergeCell ref="H12:H13"/>
    <mergeCell ref="A6:H6"/>
    <mergeCell ref="A7:H7"/>
    <mergeCell ref="A9:K9"/>
    <mergeCell ref="A10:B10"/>
    <mergeCell ref="C10:F10"/>
    <mergeCell ref="H10:K10"/>
    <mergeCell ref="A1:H2"/>
    <mergeCell ref="I1:K2"/>
    <mergeCell ref="A3:H3"/>
    <mergeCell ref="A4:H4"/>
    <mergeCell ref="I4:J4"/>
    <mergeCell ref="A5:H5"/>
  </mergeCells>
  <conditionalFormatting sqref="F1:J5 G10:H11 F201:H201 F186:H199 F200:J200 F103:J104 F129:J129 F116:J118 F166:J167 F138:J138 K184 F183:J185 F90:H90 F92:H102 F111:H115 F105:H107 F120:J120 F119:H119 F121:H122 F126:H128 F131:J131 F130:H130 F132:H133 F135:H137 F145:J146 F139:H144 F153:J154 F147:H152 F155:H164 F174:J175 F168:H173 F176:H177 F180:H182 F12:J89 F8:J9 F6:I6 F7:H7">
    <cfRule type="cellIs" priority="18" dxfId="0" operator="equal" stopIfTrue="1">
      <formula>"X,XX"</formula>
    </cfRule>
  </conditionalFormatting>
  <conditionalFormatting sqref="I186:J199">
    <cfRule type="cellIs" priority="17" dxfId="0" operator="equal" stopIfTrue="1">
      <formula>"X,XX"</formula>
    </cfRule>
  </conditionalFormatting>
  <conditionalFormatting sqref="F123:H123">
    <cfRule type="cellIs" priority="16" dxfId="0" operator="equal" stopIfTrue="1">
      <formula>"X,XX"</formula>
    </cfRule>
  </conditionalFormatting>
  <conditionalFormatting sqref="F124:H124">
    <cfRule type="cellIs" priority="15" dxfId="0" operator="equal" stopIfTrue="1">
      <formula>"X,XX"</formula>
    </cfRule>
  </conditionalFormatting>
  <conditionalFormatting sqref="F125:H125">
    <cfRule type="cellIs" priority="14" dxfId="0" operator="equal" stopIfTrue="1">
      <formula>"X,XX"</formula>
    </cfRule>
  </conditionalFormatting>
  <conditionalFormatting sqref="F178:H178">
    <cfRule type="cellIs" priority="13" dxfId="0" operator="equal" stopIfTrue="1">
      <formula>"X,XX"</formula>
    </cfRule>
  </conditionalFormatting>
  <conditionalFormatting sqref="F179:H179">
    <cfRule type="cellIs" priority="12" dxfId="0" operator="equal" stopIfTrue="1">
      <formula>"X,XX"</formula>
    </cfRule>
  </conditionalFormatting>
  <conditionalFormatting sqref="F108:H108">
    <cfRule type="cellIs" priority="11" dxfId="0" operator="equal" stopIfTrue="1">
      <formula>"X,XX"</formula>
    </cfRule>
  </conditionalFormatting>
  <conditionalFormatting sqref="F109:H109">
    <cfRule type="cellIs" priority="10" dxfId="0" operator="equal" stopIfTrue="1">
      <formula>"X,XX"</formula>
    </cfRule>
  </conditionalFormatting>
  <conditionalFormatting sqref="F134:H134">
    <cfRule type="cellIs" priority="9" dxfId="0" operator="equal" stopIfTrue="1">
      <formula>"X,XX"</formula>
    </cfRule>
  </conditionalFormatting>
  <conditionalFormatting sqref="F110:H110">
    <cfRule type="cellIs" priority="8" dxfId="0" operator="equal" stopIfTrue="1">
      <formula>"X,XX"</formula>
    </cfRule>
  </conditionalFormatting>
  <conditionalFormatting sqref="F91:H91">
    <cfRule type="cellIs" priority="7" dxfId="0" operator="equal" stopIfTrue="1">
      <formula>"X,XX"</formula>
    </cfRule>
  </conditionalFormatting>
  <conditionalFormatting sqref="F165:H165">
    <cfRule type="cellIs" priority="6" dxfId="0" operator="equal" stopIfTrue="1">
      <formula>"X,XX"</formula>
    </cfRule>
  </conditionalFormatting>
  <conditionalFormatting sqref="I176:J180 I168:J173 I182:J182">
    <cfRule type="cellIs" priority="2" dxfId="0" operator="equal" stopIfTrue="1">
      <formula>"X,XX"</formula>
    </cfRule>
  </conditionalFormatting>
  <conditionalFormatting sqref="I105:J115 I90:J102">
    <cfRule type="cellIs" priority="5" dxfId="0" operator="equal" stopIfTrue="1">
      <formula>"X,XX"</formula>
    </cfRule>
  </conditionalFormatting>
  <conditionalFormatting sqref="I139:J144 I132:J137 I130:J130 I121:J128 I119:J119">
    <cfRule type="cellIs" priority="4" dxfId="0" operator="equal" stopIfTrue="1">
      <formula>"X,XX"</formula>
    </cfRule>
  </conditionalFormatting>
  <conditionalFormatting sqref="I155:J165 I147:J152">
    <cfRule type="cellIs" priority="3" dxfId="0" operator="equal" stopIfTrue="1">
      <formula>"X,XX"</formula>
    </cfRule>
  </conditionalFormatting>
  <conditionalFormatting sqref="I181:K181">
    <cfRule type="cellIs" priority="1" dxfId="0" operator="equal" stopIfTrue="1">
      <formula>"X,XX"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Marcia Corona Da Silva</cp:lastModifiedBy>
  <cp:lastPrinted>2018-12-19T14:51:24Z</cp:lastPrinted>
  <dcterms:created xsi:type="dcterms:W3CDTF">2000-05-25T11:19:14Z</dcterms:created>
  <dcterms:modified xsi:type="dcterms:W3CDTF">2019-01-22T16:02:55Z</dcterms:modified>
  <cp:category/>
  <cp:version/>
  <cp:contentType/>
  <cp:contentStatus/>
</cp:coreProperties>
</file>